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CL 107 AV CIRCUNVALAR\"/>
    </mc:Choice>
  </mc:AlternateContent>
  <bookViews>
    <workbookView xWindow="240" yWindow="90" windowWidth="9135" windowHeight="4965" tabRatio="736" activeTab="2"/>
  </bookViews>
  <sheets>
    <sheet name="G-1" sheetId="4684" r:id="rId1"/>
    <sheet name="G-2" sheetId="4677" r:id="rId2"/>
    <sheet name="G-Totales" sheetId="4681" r:id="rId3"/>
  </sheets>
  <definedNames>
    <definedName name="_xlnm.Print_Area" localSheetId="0">'G-1'!$A$1:$U$58</definedName>
    <definedName name="_xlnm.Print_Area" localSheetId="1">'G-2'!$A$1:$U$58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X21" i="4677" l="1"/>
  <c r="Y21" i="4677"/>
  <c r="Z21" i="4677"/>
  <c r="W21" i="4677"/>
  <c r="Y16" i="4677"/>
  <c r="X16" i="4677"/>
  <c r="Z16" i="4677"/>
  <c r="W16" i="4677"/>
  <c r="X11" i="4677"/>
  <c r="Y11" i="4677"/>
  <c r="Z11" i="4677"/>
  <c r="W11" i="4677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S6" i="4681"/>
  <c r="L6" i="4681"/>
  <c r="D6" i="4681"/>
  <c r="E5" i="4681"/>
  <c r="S6" i="4677"/>
  <c r="L5" i="4677"/>
  <c r="D5" i="4677"/>
  <c r="E4" i="4677"/>
  <c r="M19" i="4684"/>
  <c r="M20" i="4684"/>
  <c r="M21" i="4684"/>
  <c r="M22" i="4684"/>
  <c r="M18" i="4684"/>
  <c r="M17" i="4684"/>
  <c r="M16" i="4684"/>
  <c r="T21" i="4684"/>
  <c r="T20" i="4684"/>
  <c r="T19" i="4684"/>
  <c r="T18" i="4684"/>
  <c r="T17" i="4684"/>
  <c r="T16" i="4684"/>
  <c r="T15" i="4684"/>
  <c r="T14" i="4684"/>
  <c r="T13" i="4684"/>
  <c r="T12" i="4684"/>
  <c r="T11" i="4684"/>
  <c r="T10" i="4684"/>
  <c r="M15" i="4684"/>
  <c r="M14" i="4684"/>
  <c r="M13" i="4684"/>
  <c r="M12" i="4684"/>
  <c r="M11" i="4684"/>
  <c r="M10" i="4684"/>
  <c r="F11" i="4684"/>
  <c r="F12" i="4684"/>
  <c r="F13" i="4684"/>
  <c r="F14" i="4684"/>
  <c r="F15" i="4684"/>
  <c r="F16" i="4684"/>
  <c r="F17" i="4684"/>
  <c r="F18" i="4684"/>
  <c r="F19" i="4684"/>
  <c r="F20" i="4684"/>
  <c r="F21" i="4684"/>
  <c r="F22" i="4684"/>
  <c r="F10" i="4684"/>
  <c r="M19" i="4677"/>
  <c r="M20" i="4677"/>
  <c r="M21" i="4677"/>
  <c r="M22" i="4677"/>
  <c r="M18" i="4677"/>
  <c r="M17" i="4677"/>
  <c r="M16" i="4677"/>
  <c r="T21" i="4677"/>
  <c r="T20" i="4677"/>
  <c r="T19" i="4677"/>
  <c r="T18" i="4677"/>
  <c r="T17" i="4677"/>
  <c r="T16" i="4677"/>
  <c r="T15" i="4677"/>
  <c r="T14" i="4677"/>
  <c r="T13" i="4677"/>
  <c r="T12" i="4677"/>
  <c r="T11" i="4677"/>
  <c r="T10" i="4677"/>
  <c r="M15" i="4677"/>
  <c r="M14" i="4677"/>
  <c r="M13" i="4677"/>
  <c r="M12" i="4677"/>
  <c r="M11" i="4677"/>
  <c r="M10" i="4677"/>
  <c r="F11" i="4677"/>
  <c r="F12" i="4677"/>
  <c r="F13" i="4677"/>
  <c r="F14" i="4677"/>
  <c r="F15" i="4677"/>
  <c r="F16" i="4677"/>
  <c r="F17" i="4677"/>
  <c r="F18" i="4677"/>
  <c r="F19" i="4677"/>
  <c r="F20" i="4677"/>
  <c r="F21" i="4677"/>
  <c r="F22" i="4677"/>
  <c r="F10" i="4677"/>
  <c r="T17" i="4681" l="1"/>
  <c r="M11" i="468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U23" i="4684" l="1"/>
  <c r="U23" i="4677"/>
  <c r="N23" i="4677"/>
  <c r="G13" i="4681"/>
  <c r="G23" i="4677"/>
  <c r="U13" i="4681"/>
  <c r="N16" i="4681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<sst xmlns="http://schemas.openxmlformats.org/spreadsheetml/2006/main" count="378" uniqueCount="104">
  <si>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</si>
  <si>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</si>
  <si>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</si>
  <si>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</si>
  <si>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</si>
  <si>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</si>
  <si>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</si>
  <si>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</si>
  <si>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</si>
  <si>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</si>
  <si>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</si>
  <si>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</si>
  <si>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</si>
  <si>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</si>
  <si>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</si>
  <si>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</si>
  <si>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</si>
  <si>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</si>
  <si>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</si>
  <si>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</si>
  <si>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</si>
  <si>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</si>
  <si>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</si>
  <si>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</si>
  <si>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</si>
  <si>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</si>
  <si>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</si>
  <si>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</si>
  <si>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</si>
  <si>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</si>
  <si>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</si>
  <si>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</si>
  <si>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</si>
  <si>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</si>
  <si>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</si>
  <si>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</si>
  <si>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</si>
  <si>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</si>
  <si>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</si>
  <si>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</si>
  <si>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</si>
  <si>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</si>
  <si>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</si>
  <si>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</si>
  <si>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</si>
  <si>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</si>
  <si>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</si>
  <si>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</si>
  <si>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</si>
  <si>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</si>
  <si>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</si>
  <si>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</si>
  <si>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</si>
  <si>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</si>
  <si>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</si>
  <si>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</si>
  <si>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</si>
  <si>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</si>
  <si>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</si>
  <si>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</si>
  <si>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</si>
  <si>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</si>
  <si>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</si>
  <si>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</si>
  <si>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</si>
  <si>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</si>
  <si>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</si>
  <si>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</si>
  <si>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</si>
  <si>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</si>
  <si>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</si>
  <si>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</si>
  <si>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</si>
  <si>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</si>
  <si>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</si>
  <si>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</si>
  <si>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</si>
  <si>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</si>
  <si>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</si>
  <si>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</si>
  <si>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</si>
  <si>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</si>
  <si>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</si>
  <si>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</si>
  <si>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</si>
  <si>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</si>
  <si>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</si>
  <si>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</si>
  <si>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</si>
  <si>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</si>
  <si>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</si>
  <si>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</si>
  <si>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ADOLFREDO FLOREZ</t>
  </si>
  <si>
    <t>1(NOR - SUR)</t>
  </si>
  <si>
    <t>2(SUR-NOR)</t>
  </si>
  <si>
    <t>AUTOS</t>
  </si>
  <si>
    <t>BUSES</t>
  </si>
  <si>
    <t>CAMIONES</t>
  </si>
  <si>
    <t>MAÑANA 7:30 - 10:00</t>
  </si>
  <si>
    <t>MOTOS</t>
  </si>
  <si>
    <t>MEDIO DIA 11:00 - 15:00</t>
  </si>
  <si>
    <t>TARDE 16:00 - 19:00</t>
  </si>
  <si>
    <t>CL 107 - AV CIRCUNVALAR</t>
  </si>
  <si>
    <t>GEOVANNIS GONZALEZ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</si>
</sst>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0" fillId="0" borderId="1" xfId="0" applyBorder="1" applyAlignment="1">
      <alignment horizontal="center" vertical="center"/>
    </xf>
    <xf numFmtId="0" fontId="15" fillId="0" borderId="0" xfId="0" applyFont="1"/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0" fillId="0" borderId="1" xfId="0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638.5</c:v>
                </c:pt>
                <c:pt idx="1">
                  <c:v>609.5</c:v>
                </c:pt>
                <c:pt idx="2">
                  <c:v>710</c:v>
                </c:pt>
                <c:pt idx="3">
                  <c:v>531.5</c:v>
                </c:pt>
                <c:pt idx="4">
                  <c:v>574</c:v>
                </c:pt>
                <c:pt idx="5">
                  <c:v>646</c:v>
                </c:pt>
                <c:pt idx="6">
                  <c:v>566.5</c:v>
                </c:pt>
                <c:pt idx="7">
                  <c:v>545</c:v>
                </c:pt>
                <c:pt idx="8">
                  <c:v>548</c:v>
                </c:pt>
                <c:pt idx="9">
                  <c:v>582.5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635312"/>
        <c:axId val="178291040"/>
      </c:barChart>
      <c:catAx>
        <c:axId val="177635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291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2910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635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646</c:v>
                </c:pt>
                <c:pt idx="1">
                  <c:v>750.5</c:v>
                </c:pt>
                <c:pt idx="2">
                  <c:v>757</c:v>
                </c:pt>
                <c:pt idx="3">
                  <c:v>652.5</c:v>
                </c:pt>
                <c:pt idx="4">
                  <c:v>871.5</c:v>
                </c:pt>
                <c:pt idx="5">
                  <c:v>835.5</c:v>
                </c:pt>
                <c:pt idx="6">
                  <c:v>943</c:v>
                </c:pt>
                <c:pt idx="7">
                  <c:v>974</c:v>
                </c:pt>
                <c:pt idx="8">
                  <c:v>1023</c:v>
                </c:pt>
                <c:pt idx="9">
                  <c:v>866</c:v>
                </c:pt>
                <c:pt idx="10">
                  <c:v>861.5</c:v>
                </c:pt>
                <c:pt idx="11">
                  <c:v>847.5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8376856"/>
        <c:axId val="178385432"/>
      </c:barChart>
      <c:catAx>
        <c:axId val="178376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385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3854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3768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('G-1'!$F$20:$F$22,'G-1'!$M$10:$M$22)</c:f>
              <c:numCache>
                <c:formatCode>0</c:formatCode>
                <c:ptCount val="16"/>
                <c:pt idx="0">
                  <c:v>573.5</c:v>
                </c:pt>
                <c:pt idx="1">
                  <c:v>591</c:v>
                </c:pt>
                <c:pt idx="2">
                  <c:v>584</c:v>
                </c:pt>
                <c:pt idx="3">
                  <c:v>561</c:v>
                </c:pt>
                <c:pt idx="4">
                  <c:v>700</c:v>
                </c:pt>
                <c:pt idx="5">
                  <c:v>656</c:v>
                </c:pt>
                <c:pt idx="6">
                  <c:v>575.5</c:v>
                </c:pt>
                <c:pt idx="7">
                  <c:v>588.5</c:v>
                </c:pt>
                <c:pt idx="8">
                  <c:v>553.5</c:v>
                </c:pt>
                <c:pt idx="9">
                  <c:v>556</c:v>
                </c:pt>
                <c:pt idx="10">
                  <c:v>492.5</c:v>
                </c:pt>
                <c:pt idx="11">
                  <c:v>490.5</c:v>
                </c:pt>
                <c:pt idx="12">
                  <c:v>568.5</c:v>
                </c:pt>
                <c:pt idx="13">
                  <c:v>570</c:v>
                </c:pt>
                <c:pt idx="14">
                  <c:v>671</c:v>
                </c:pt>
                <c:pt idx="15">
                  <c:v>653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8438056"/>
        <c:axId val="178442536"/>
      </c:barChart>
      <c:catAx>
        <c:axId val="178438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442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4425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4380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670.5</c:v>
                </c:pt>
                <c:pt idx="1">
                  <c:v>673</c:v>
                </c:pt>
                <c:pt idx="2">
                  <c:v>628.5</c:v>
                </c:pt>
                <c:pt idx="3">
                  <c:v>598.5</c:v>
                </c:pt>
                <c:pt idx="4">
                  <c:v>628.5</c:v>
                </c:pt>
                <c:pt idx="5">
                  <c:v>587</c:v>
                </c:pt>
                <c:pt idx="6">
                  <c:v>520.5</c:v>
                </c:pt>
                <c:pt idx="7">
                  <c:v>600</c:v>
                </c:pt>
                <c:pt idx="8">
                  <c:v>605.5</c:v>
                </c:pt>
                <c:pt idx="9">
                  <c:v>534.5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8753000"/>
        <c:axId val="178753384"/>
      </c:barChart>
      <c:catAx>
        <c:axId val="178753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753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7533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7530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596.5</c:v>
                </c:pt>
                <c:pt idx="1">
                  <c:v>637</c:v>
                </c:pt>
                <c:pt idx="2">
                  <c:v>773</c:v>
                </c:pt>
                <c:pt idx="3">
                  <c:v>684.5</c:v>
                </c:pt>
                <c:pt idx="4">
                  <c:v>671</c:v>
                </c:pt>
                <c:pt idx="5">
                  <c:v>679.5</c:v>
                </c:pt>
                <c:pt idx="6">
                  <c:v>742</c:v>
                </c:pt>
                <c:pt idx="7">
                  <c:v>622.5</c:v>
                </c:pt>
                <c:pt idx="8">
                  <c:v>487</c:v>
                </c:pt>
                <c:pt idx="9">
                  <c:v>386.5</c:v>
                </c:pt>
                <c:pt idx="10">
                  <c:v>400</c:v>
                </c:pt>
                <c:pt idx="11">
                  <c:v>411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8730536"/>
        <c:axId val="178789544"/>
      </c:barChart>
      <c:catAx>
        <c:axId val="178730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789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7895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730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('G-2'!$F$20:$F$22,'G-2'!$M$10:$M$22)</c:f>
              <c:numCache>
                <c:formatCode>0</c:formatCode>
                <c:ptCount val="16"/>
                <c:pt idx="0">
                  <c:v>496</c:v>
                </c:pt>
                <c:pt idx="1">
                  <c:v>558.5</c:v>
                </c:pt>
                <c:pt idx="2">
                  <c:v>579</c:v>
                </c:pt>
                <c:pt idx="3">
                  <c:v>539</c:v>
                </c:pt>
                <c:pt idx="4">
                  <c:v>559</c:v>
                </c:pt>
                <c:pt idx="5">
                  <c:v>642.5</c:v>
                </c:pt>
                <c:pt idx="6">
                  <c:v>586.5</c:v>
                </c:pt>
                <c:pt idx="7">
                  <c:v>531.5</c:v>
                </c:pt>
                <c:pt idx="8">
                  <c:v>533.5</c:v>
                </c:pt>
                <c:pt idx="9">
                  <c:v>545.5</c:v>
                </c:pt>
                <c:pt idx="10">
                  <c:v>642.5</c:v>
                </c:pt>
                <c:pt idx="11">
                  <c:v>662.5</c:v>
                </c:pt>
                <c:pt idx="12">
                  <c:v>703</c:v>
                </c:pt>
                <c:pt idx="13">
                  <c:v>673.5</c:v>
                </c:pt>
                <c:pt idx="14">
                  <c:v>735</c:v>
                </c:pt>
                <c:pt idx="15">
                  <c:v>646.5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9091504"/>
        <c:axId val="179091896"/>
      </c:barChart>
      <c:catAx>
        <c:axId val="179091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091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0918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091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1309</c:v>
                </c:pt>
                <c:pt idx="1">
                  <c:v>1282.5</c:v>
                </c:pt>
                <c:pt idx="2">
                  <c:v>1338.5</c:v>
                </c:pt>
                <c:pt idx="3">
                  <c:v>1130</c:v>
                </c:pt>
                <c:pt idx="4">
                  <c:v>1202.5</c:v>
                </c:pt>
                <c:pt idx="5">
                  <c:v>1233</c:v>
                </c:pt>
                <c:pt idx="6">
                  <c:v>1087</c:v>
                </c:pt>
                <c:pt idx="7">
                  <c:v>1145</c:v>
                </c:pt>
                <c:pt idx="8">
                  <c:v>1153.5</c:v>
                </c:pt>
                <c:pt idx="9">
                  <c:v>1117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9092680"/>
        <c:axId val="179478216"/>
      </c:barChart>
      <c:catAx>
        <c:axId val="179092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478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4782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092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1242.5</c:v>
                </c:pt>
                <c:pt idx="1">
                  <c:v>1387.5</c:v>
                </c:pt>
                <c:pt idx="2">
                  <c:v>1530</c:v>
                </c:pt>
                <c:pt idx="3">
                  <c:v>1337</c:v>
                </c:pt>
                <c:pt idx="4">
                  <c:v>1542.5</c:v>
                </c:pt>
                <c:pt idx="5">
                  <c:v>1515</c:v>
                </c:pt>
                <c:pt idx="6">
                  <c:v>1685</c:v>
                </c:pt>
                <c:pt idx="7">
                  <c:v>1596.5</c:v>
                </c:pt>
                <c:pt idx="8">
                  <c:v>1510</c:v>
                </c:pt>
                <c:pt idx="9">
                  <c:v>1252.5</c:v>
                </c:pt>
                <c:pt idx="10">
                  <c:v>1261.5</c:v>
                </c:pt>
                <c:pt idx="11">
                  <c:v>1258.5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156936"/>
        <c:axId val="177156544"/>
      </c:barChart>
      <c:catAx>
        <c:axId val="177156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156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1565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1569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1069.5</c:v>
                </c:pt>
                <c:pt idx="1">
                  <c:v>1149.5</c:v>
                </c:pt>
                <c:pt idx="2">
                  <c:v>1163</c:v>
                </c:pt>
                <c:pt idx="3">
                  <c:v>1100</c:v>
                </c:pt>
                <c:pt idx="4">
                  <c:v>1259</c:v>
                </c:pt>
                <c:pt idx="5">
                  <c:v>1298.5</c:v>
                </c:pt>
                <c:pt idx="6">
                  <c:v>1162</c:v>
                </c:pt>
                <c:pt idx="7">
                  <c:v>1120</c:v>
                </c:pt>
                <c:pt idx="8">
                  <c:v>1087</c:v>
                </c:pt>
                <c:pt idx="9">
                  <c:v>1101.5</c:v>
                </c:pt>
                <c:pt idx="10">
                  <c:v>1135</c:v>
                </c:pt>
                <c:pt idx="11">
                  <c:v>1153</c:v>
                </c:pt>
                <c:pt idx="12">
                  <c:v>1271.5</c:v>
                </c:pt>
                <c:pt idx="13">
                  <c:v>1243.5</c:v>
                </c:pt>
                <c:pt idx="14">
                  <c:v>1406</c:v>
                </c:pt>
                <c:pt idx="15">
                  <c:v>1299.5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155760"/>
        <c:axId val="177155368"/>
      </c:barChart>
      <c:catAx>
        <c:axId val="177155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155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1553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155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Y19" sqref="Y19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81" t="s">
        <v>38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85" t="s">
        <v>54</v>
      </c>
      <c r="B4" s="85"/>
      <c r="C4" s="85"/>
      <c r="D4" s="26"/>
      <c r="E4" s="83" t="s">
        <v>60</v>
      </c>
      <c r="F4" s="83"/>
      <c r="G4" s="83"/>
      <c r="H4" s="83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77" t="s">
        <v>56</v>
      </c>
      <c r="B5" s="77"/>
      <c r="C5" s="77"/>
      <c r="D5" s="83" t="s">
        <v>102</v>
      </c>
      <c r="E5" s="83"/>
      <c r="F5" s="83"/>
      <c r="G5" s="83"/>
      <c r="H5" s="83"/>
      <c r="I5" s="77" t="s">
        <v>53</v>
      </c>
      <c r="J5" s="77"/>
      <c r="K5" s="77"/>
      <c r="L5" s="84"/>
      <c r="M5" s="84"/>
      <c r="N5" s="84"/>
      <c r="O5" s="12"/>
      <c r="P5" s="77" t="s">
        <v>57</v>
      </c>
      <c r="Q5" s="77"/>
      <c r="R5" s="77"/>
      <c r="S5" s="82" t="s">
        <v>93</v>
      </c>
      <c r="T5" s="82"/>
      <c r="U5" s="82"/>
    </row>
    <row r="6" spans="1:28" ht="12.75" customHeight="1" x14ac:dyDescent="0.2">
      <c r="A6" s="77" t="s">
        <v>55</v>
      </c>
      <c r="B6" s="77"/>
      <c r="C6" s="77"/>
      <c r="D6" s="86" t="s">
        <v>103</v>
      </c>
      <c r="E6" s="86"/>
      <c r="F6" s="86"/>
      <c r="G6" s="86"/>
      <c r="H6" s="86"/>
      <c r="I6" s="77" t="s">
        <v>59</v>
      </c>
      <c r="J6" s="77"/>
      <c r="K6" s="77"/>
      <c r="L6" s="79">
        <v>3</v>
      </c>
      <c r="M6" s="79"/>
      <c r="N6" s="79"/>
      <c r="O6" s="42"/>
      <c r="P6" s="77" t="s">
        <v>58</v>
      </c>
      <c r="Q6" s="77"/>
      <c r="R6" s="77"/>
      <c r="S6" s="80">
        <v>43041</v>
      </c>
      <c r="T6" s="80"/>
      <c r="U6" s="80"/>
    </row>
    <row r="7" spans="1:28" ht="7.5" customHeight="1" x14ac:dyDescent="0.2">
      <c r="A7" s="13"/>
      <c r="B7" s="11"/>
      <c r="C7" s="11"/>
      <c r="D7" s="11"/>
      <c r="E7" s="78"/>
      <c r="F7" s="78"/>
      <c r="G7" s="78"/>
      <c r="H7" s="78"/>
      <c r="I7" s="78"/>
      <c r="J7" s="78"/>
      <c r="K7" s="7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66" t="s">
        <v>36</v>
      </c>
      <c r="B8" s="69" t="s">
        <v>34</v>
      </c>
      <c r="C8" s="70"/>
      <c r="D8" s="70"/>
      <c r="E8" s="71"/>
      <c r="F8" s="66" t="s">
        <v>35</v>
      </c>
      <c r="G8" s="66" t="s">
        <v>37</v>
      </c>
      <c r="H8" s="66" t="s">
        <v>36</v>
      </c>
      <c r="I8" s="69" t="s">
        <v>34</v>
      </c>
      <c r="J8" s="70"/>
      <c r="K8" s="70"/>
      <c r="L8" s="71"/>
      <c r="M8" s="66" t="s">
        <v>35</v>
      </c>
      <c r="N8" s="66" t="s">
        <v>37</v>
      </c>
      <c r="O8" s="66" t="s">
        <v>36</v>
      </c>
      <c r="P8" s="69" t="s">
        <v>34</v>
      </c>
      <c r="Q8" s="70"/>
      <c r="R8" s="70"/>
      <c r="S8" s="71"/>
      <c r="T8" s="66" t="s">
        <v>35</v>
      </c>
      <c r="U8" s="66" t="s">
        <v>37</v>
      </c>
    </row>
    <row r="9" spans="1:28" ht="12" customHeight="1" x14ac:dyDescent="0.2">
      <c r="A9" s="67"/>
      <c r="B9" s="15" t="s">
        <v>52</v>
      </c>
      <c r="C9" s="15" t="s">
        <v>0</v>
      </c>
      <c r="D9" s="15" t="s">
        <v>2</v>
      </c>
      <c r="E9" s="16" t="s">
        <v>3</v>
      </c>
      <c r="F9" s="67"/>
      <c r="G9" s="67"/>
      <c r="H9" s="67"/>
      <c r="I9" s="17" t="s">
        <v>52</v>
      </c>
      <c r="J9" s="17" t="s">
        <v>0</v>
      </c>
      <c r="K9" s="15" t="s">
        <v>2</v>
      </c>
      <c r="L9" s="16" t="s">
        <v>3</v>
      </c>
      <c r="M9" s="67"/>
      <c r="N9" s="67"/>
      <c r="O9" s="67"/>
      <c r="P9" s="17" t="s">
        <v>52</v>
      </c>
      <c r="Q9" s="17" t="s">
        <v>0</v>
      </c>
      <c r="R9" s="15" t="s">
        <v>2</v>
      </c>
      <c r="S9" s="16" t="s">
        <v>3</v>
      </c>
      <c r="T9" s="67"/>
      <c r="U9" s="67"/>
    </row>
    <row r="10" spans="1:28" ht="24" customHeight="1" x14ac:dyDescent="0.2">
      <c r="A10" s="18" t="s">
        <v>11</v>
      </c>
      <c r="B10" s="46">
        <v>155</v>
      </c>
      <c r="C10" s="46">
        <v>309</v>
      </c>
      <c r="D10" s="46">
        <v>61</v>
      </c>
      <c r="E10" s="46">
        <v>52</v>
      </c>
      <c r="F10" s="6">
        <f t="shared" ref="F10:F22" si="0">B10*0.5+C10*1+D10*2+E10*2.5</f>
        <v>638.5</v>
      </c>
      <c r="G10" s="2"/>
      <c r="H10" s="19" t="s">
        <v>4</v>
      </c>
      <c r="I10" s="46">
        <v>137</v>
      </c>
      <c r="J10" s="46">
        <v>283</v>
      </c>
      <c r="K10" s="46">
        <v>26</v>
      </c>
      <c r="L10" s="46">
        <v>63</v>
      </c>
      <c r="M10" s="6">
        <f t="shared" ref="M10:M22" si="1">I10*0.5+J10*1+K10*2+L10*2.5</f>
        <v>561</v>
      </c>
      <c r="N10" s="9">
        <f>F20+F21+F22+M10</f>
        <v>2309.5</v>
      </c>
      <c r="O10" s="19" t="s">
        <v>43</v>
      </c>
      <c r="P10" s="46">
        <v>172</v>
      </c>
      <c r="Q10" s="46">
        <v>329</v>
      </c>
      <c r="R10" s="46">
        <v>38</v>
      </c>
      <c r="S10" s="46">
        <v>62</v>
      </c>
      <c r="T10" s="6">
        <f t="shared" ref="T10:T21" si="2">P10*0.5+Q10*1+R10*2+S10*2.5</f>
        <v>646</v>
      </c>
      <c r="U10" s="10"/>
      <c r="AB10" s="1"/>
    </row>
    <row r="11" spans="1:28" ht="24" customHeight="1" x14ac:dyDescent="0.2">
      <c r="A11" s="18" t="s">
        <v>14</v>
      </c>
      <c r="B11" s="46">
        <v>143</v>
      </c>
      <c r="C11" s="46">
        <v>293</v>
      </c>
      <c r="D11" s="46">
        <v>50</v>
      </c>
      <c r="E11" s="46">
        <v>58</v>
      </c>
      <c r="F11" s="6">
        <f t="shared" si="0"/>
        <v>609.5</v>
      </c>
      <c r="G11" s="2"/>
      <c r="H11" s="19" t="s">
        <v>5</v>
      </c>
      <c r="I11" s="46">
        <v>144</v>
      </c>
      <c r="J11" s="46">
        <v>340</v>
      </c>
      <c r="K11" s="46">
        <v>59</v>
      </c>
      <c r="L11" s="46">
        <v>68</v>
      </c>
      <c r="M11" s="6">
        <f t="shared" si="1"/>
        <v>700</v>
      </c>
      <c r="N11" s="9">
        <f>F21+F22+M10+M11</f>
        <v>2436</v>
      </c>
      <c r="O11" s="19" t="s">
        <v>44</v>
      </c>
      <c r="P11" s="46">
        <v>188</v>
      </c>
      <c r="Q11" s="46">
        <v>430</v>
      </c>
      <c r="R11" s="46">
        <v>32</v>
      </c>
      <c r="S11" s="46">
        <v>65</v>
      </c>
      <c r="T11" s="6">
        <f t="shared" si="2"/>
        <v>750.5</v>
      </c>
      <c r="U11" s="2"/>
      <c r="AB11" s="1"/>
    </row>
    <row r="12" spans="1:28" ht="24" customHeight="1" x14ac:dyDescent="0.2">
      <c r="A12" s="18" t="s">
        <v>17</v>
      </c>
      <c r="B12" s="46">
        <v>167</v>
      </c>
      <c r="C12" s="46">
        <v>318</v>
      </c>
      <c r="D12" s="46">
        <v>68</v>
      </c>
      <c r="E12" s="46">
        <v>69</v>
      </c>
      <c r="F12" s="6">
        <f t="shared" si="0"/>
        <v>710</v>
      </c>
      <c r="G12" s="2"/>
      <c r="H12" s="19" t="s">
        <v>6</v>
      </c>
      <c r="I12" s="46">
        <v>145</v>
      </c>
      <c r="J12" s="46">
        <v>356</v>
      </c>
      <c r="K12" s="46">
        <v>35</v>
      </c>
      <c r="L12" s="46">
        <v>63</v>
      </c>
      <c r="M12" s="6">
        <f t="shared" si="1"/>
        <v>656</v>
      </c>
      <c r="N12" s="2">
        <f>F22+M10+M11+M12</f>
        <v>2501</v>
      </c>
      <c r="O12" s="19" t="s">
        <v>32</v>
      </c>
      <c r="P12" s="46">
        <v>220</v>
      </c>
      <c r="Q12" s="46">
        <v>419</v>
      </c>
      <c r="R12" s="46">
        <v>34</v>
      </c>
      <c r="S12" s="46">
        <v>64</v>
      </c>
      <c r="T12" s="6">
        <f t="shared" si="2"/>
        <v>757</v>
      </c>
      <c r="U12" s="2"/>
      <c r="AB12" s="1"/>
    </row>
    <row r="13" spans="1:28" ht="24" customHeight="1" x14ac:dyDescent="0.2">
      <c r="A13" s="18" t="s">
        <v>19</v>
      </c>
      <c r="B13" s="46">
        <v>107</v>
      </c>
      <c r="C13" s="46">
        <v>254</v>
      </c>
      <c r="D13" s="46">
        <v>52</v>
      </c>
      <c r="E13" s="46">
        <v>48</v>
      </c>
      <c r="F13" s="6">
        <f t="shared" si="0"/>
        <v>531.5</v>
      </c>
      <c r="G13" s="2">
        <f t="shared" ref="G13:G19" si="3">F10+F11+F12+F13</f>
        <v>2489.5</v>
      </c>
      <c r="H13" s="19" t="s">
        <v>7</v>
      </c>
      <c r="I13" s="46">
        <v>115</v>
      </c>
      <c r="J13" s="46">
        <v>332</v>
      </c>
      <c r="K13" s="46">
        <v>23</v>
      </c>
      <c r="L13" s="46">
        <v>56</v>
      </c>
      <c r="M13" s="6">
        <f t="shared" si="1"/>
        <v>575.5</v>
      </c>
      <c r="N13" s="2">
        <f t="shared" ref="N13:N18" si="4">M10+M11+M12+M13</f>
        <v>2492.5</v>
      </c>
      <c r="O13" s="19" t="s">
        <v>33</v>
      </c>
      <c r="P13" s="46">
        <v>131</v>
      </c>
      <c r="Q13" s="46">
        <v>378</v>
      </c>
      <c r="R13" s="46">
        <v>27</v>
      </c>
      <c r="S13" s="46">
        <v>62</v>
      </c>
      <c r="T13" s="6">
        <f t="shared" si="2"/>
        <v>652.5</v>
      </c>
      <c r="U13" s="2">
        <f t="shared" ref="U13:U21" si="5">T10+T11+T12+T13</f>
        <v>2806</v>
      </c>
      <c r="AB13" s="49">
        <v>212.5</v>
      </c>
    </row>
    <row r="14" spans="1:28" ht="24" customHeight="1" x14ac:dyDescent="0.2">
      <c r="A14" s="18" t="s">
        <v>21</v>
      </c>
      <c r="B14" s="46">
        <v>103</v>
      </c>
      <c r="C14" s="46">
        <v>281</v>
      </c>
      <c r="D14" s="46">
        <v>47</v>
      </c>
      <c r="E14" s="46">
        <v>59</v>
      </c>
      <c r="F14" s="6">
        <f t="shared" si="0"/>
        <v>574</v>
      </c>
      <c r="G14" s="2">
        <f t="shared" si="3"/>
        <v>2425</v>
      </c>
      <c r="H14" s="19" t="s">
        <v>9</v>
      </c>
      <c r="I14" s="46">
        <v>131</v>
      </c>
      <c r="J14" s="46">
        <v>345</v>
      </c>
      <c r="K14" s="46">
        <v>29</v>
      </c>
      <c r="L14" s="46">
        <v>48</v>
      </c>
      <c r="M14" s="6">
        <f t="shared" si="1"/>
        <v>588.5</v>
      </c>
      <c r="N14" s="2">
        <f t="shared" si="4"/>
        <v>2520</v>
      </c>
      <c r="O14" s="19" t="s">
        <v>29</v>
      </c>
      <c r="P14" s="45">
        <v>319</v>
      </c>
      <c r="Q14" s="45">
        <v>460</v>
      </c>
      <c r="R14" s="45">
        <v>41</v>
      </c>
      <c r="S14" s="45">
        <v>68</v>
      </c>
      <c r="T14" s="6">
        <f t="shared" si="2"/>
        <v>871.5</v>
      </c>
      <c r="U14" s="2">
        <f t="shared" si="5"/>
        <v>3031.5</v>
      </c>
      <c r="AB14" s="49">
        <v>226</v>
      </c>
    </row>
    <row r="15" spans="1:28" ht="24" customHeight="1" x14ac:dyDescent="0.2">
      <c r="A15" s="18" t="s">
        <v>23</v>
      </c>
      <c r="B15" s="46">
        <v>110</v>
      </c>
      <c r="C15" s="46">
        <v>308</v>
      </c>
      <c r="D15" s="46">
        <v>54</v>
      </c>
      <c r="E15" s="46">
        <v>70</v>
      </c>
      <c r="F15" s="6">
        <f t="shared" si="0"/>
        <v>646</v>
      </c>
      <c r="G15" s="2">
        <f t="shared" si="3"/>
        <v>2461.5</v>
      </c>
      <c r="H15" s="19" t="s">
        <v>12</v>
      </c>
      <c r="I15" s="46">
        <v>138</v>
      </c>
      <c r="J15" s="46">
        <v>320</v>
      </c>
      <c r="K15" s="46">
        <v>26</v>
      </c>
      <c r="L15" s="46">
        <v>45</v>
      </c>
      <c r="M15" s="6">
        <f t="shared" si="1"/>
        <v>553.5</v>
      </c>
      <c r="N15" s="2">
        <f t="shared" si="4"/>
        <v>2373.5</v>
      </c>
      <c r="O15" s="18" t="s">
        <v>30</v>
      </c>
      <c r="P15" s="46">
        <v>300</v>
      </c>
      <c r="Q15" s="46">
        <v>459</v>
      </c>
      <c r="R15" s="46">
        <v>37</v>
      </c>
      <c r="S15" s="46">
        <v>61</v>
      </c>
      <c r="T15" s="6">
        <f t="shared" si="2"/>
        <v>835.5</v>
      </c>
      <c r="U15" s="2">
        <f t="shared" si="5"/>
        <v>3116.5</v>
      </c>
      <c r="AB15" s="49">
        <v>233.5</v>
      </c>
    </row>
    <row r="16" spans="1:28" ht="24" customHeight="1" x14ac:dyDescent="0.2">
      <c r="A16" s="18" t="s">
        <v>39</v>
      </c>
      <c r="B16" s="46">
        <v>121</v>
      </c>
      <c r="C16" s="46">
        <v>280</v>
      </c>
      <c r="D16" s="46">
        <v>43</v>
      </c>
      <c r="E16" s="46">
        <v>56</v>
      </c>
      <c r="F16" s="6">
        <f t="shared" si="0"/>
        <v>566.5</v>
      </c>
      <c r="G16" s="2">
        <f t="shared" si="3"/>
        <v>2318</v>
      </c>
      <c r="H16" s="19" t="s">
        <v>15</v>
      </c>
      <c r="I16" s="46">
        <v>140</v>
      </c>
      <c r="J16" s="46">
        <v>315</v>
      </c>
      <c r="K16" s="46">
        <v>28</v>
      </c>
      <c r="L16" s="46">
        <v>46</v>
      </c>
      <c r="M16" s="6">
        <f t="shared" si="1"/>
        <v>556</v>
      </c>
      <c r="N16" s="2">
        <f t="shared" si="4"/>
        <v>2273.5</v>
      </c>
      <c r="O16" s="19" t="s">
        <v>8</v>
      </c>
      <c r="P16" s="46">
        <v>450</v>
      </c>
      <c r="Q16" s="46">
        <v>517</v>
      </c>
      <c r="R16" s="46">
        <v>38</v>
      </c>
      <c r="S16" s="46">
        <v>50</v>
      </c>
      <c r="T16" s="6">
        <f t="shared" si="2"/>
        <v>943</v>
      </c>
      <c r="U16" s="2">
        <f t="shared" si="5"/>
        <v>3302.5</v>
      </c>
      <c r="AB16" s="49">
        <v>234</v>
      </c>
    </row>
    <row r="17" spans="1:28" ht="24" customHeight="1" x14ac:dyDescent="0.2">
      <c r="A17" s="18" t="s">
        <v>40</v>
      </c>
      <c r="B17" s="46">
        <v>104</v>
      </c>
      <c r="C17" s="46">
        <v>295</v>
      </c>
      <c r="D17" s="46">
        <v>39</v>
      </c>
      <c r="E17" s="46">
        <v>48</v>
      </c>
      <c r="F17" s="6">
        <f t="shared" si="0"/>
        <v>545</v>
      </c>
      <c r="G17" s="2">
        <f t="shared" si="3"/>
        <v>2331.5</v>
      </c>
      <c r="H17" s="19" t="s">
        <v>18</v>
      </c>
      <c r="I17" s="46">
        <v>101</v>
      </c>
      <c r="J17" s="46">
        <v>261</v>
      </c>
      <c r="K17" s="46">
        <v>33</v>
      </c>
      <c r="L17" s="46">
        <v>46</v>
      </c>
      <c r="M17" s="6">
        <f t="shared" si="1"/>
        <v>492.5</v>
      </c>
      <c r="N17" s="2">
        <f t="shared" si="4"/>
        <v>2190.5</v>
      </c>
      <c r="O17" s="19" t="s">
        <v>10</v>
      </c>
      <c r="P17" s="46">
        <v>376</v>
      </c>
      <c r="Q17" s="46">
        <v>587</v>
      </c>
      <c r="R17" s="46">
        <v>52</v>
      </c>
      <c r="S17" s="46">
        <v>38</v>
      </c>
      <c r="T17" s="6">
        <f t="shared" si="2"/>
        <v>974</v>
      </c>
      <c r="U17" s="2">
        <f t="shared" si="5"/>
        <v>3624</v>
      </c>
      <c r="AB17" s="49">
        <v>248</v>
      </c>
    </row>
    <row r="18" spans="1:28" ht="24" customHeight="1" x14ac:dyDescent="0.2">
      <c r="A18" s="18" t="s">
        <v>41</v>
      </c>
      <c r="B18" s="46">
        <v>96</v>
      </c>
      <c r="C18" s="46">
        <v>301</v>
      </c>
      <c r="D18" s="46">
        <v>42</v>
      </c>
      <c r="E18" s="46">
        <v>46</v>
      </c>
      <c r="F18" s="6">
        <f t="shared" si="0"/>
        <v>548</v>
      </c>
      <c r="G18" s="2">
        <f t="shared" si="3"/>
        <v>2305.5</v>
      </c>
      <c r="H18" s="19" t="s">
        <v>20</v>
      </c>
      <c r="I18" s="46">
        <v>86</v>
      </c>
      <c r="J18" s="46">
        <v>246</v>
      </c>
      <c r="K18" s="46">
        <v>37</v>
      </c>
      <c r="L18" s="46">
        <v>51</v>
      </c>
      <c r="M18" s="6">
        <f t="shared" si="1"/>
        <v>490.5</v>
      </c>
      <c r="N18" s="2">
        <f t="shared" si="4"/>
        <v>2092.5</v>
      </c>
      <c r="O18" s="19" t="s">
        <v>13</v>
      </c>
      <c r="P18" s="46">
        <v>410</v>
      </c>
      <c r="Q18" s="46">
        <v>596</v>
      </c>
      <c r="R18" s="46">
        <v>61</v>
      </c>
      <c r="S18" s="46">
        <v>40</v>
      </c>
      <c r="T18" s="6">
        <f t="shared" si="2"/>
        <v>1023</v>
      </c>
      <c r="U18" s="2">
        <f t="shared" si="5"/>
        <v>3775.5</v>
      </c>
      <c r="AB18" s="49">
        <v>248</v>
      </c>
    </row>
    <row r="19" spans="1:28" ht="24" customHeight="1" thickBot="1" x14ac:dyDescent="0.25">
      <c r="A19" s="21" t="s">
        <v>42</v>
      </c>
      <c r="B19" s="47">
        <v>94</v>
      </c>
      <c r="C19" s="47">
        <v>330</v>
      </c>
      <c r="D19" s="47">
        <v>49</v>
      </c>
      <c r="E19" s="47">
        <v>43</v>
      </c>
      <c r="F19" s="7">
        <f t="shared" si="0"/>
        <v>582.5</v>
      </c>
      <c r="G19" s="3">
        <f t="shared" si="3"/>
        <v>2242</v>
      </c>
      <c r="H19" s="20" t="s">
        <v>22</v>
      </c>
      <c r="I19" s="45">
        <v>128</v>
      </c>
      <c r="J19" s="45">
        <v>287</v>
      </c>
      <c r="K19" s="45">
        <v>35</v>
      </c>
      <c r="L19" s="45">
        <v>59</v>
      </c>
      <c r="M19" s="6">
        <f t="shared" si="1"/>
        <v>568.5</v>
      </c>
      <c r="N19" s="2">
        <f>M16+M17+M18+M19</f>
        <v>2107.5</v>
      </c>
      <c r="O19" s="19" t="s">
        <v>16</v>
      </c>
      <c r="P19" s="46">
        <v>321</v>
      </c>
      <c r="Q19" s="46">
        <v>542</v>
      </c>
      <c r="R19" s="46">
        <v>43</v>
      </c>
      <c r="S19" s="46">
        <v>31</v>
      </c>
      <c r="T19" s="6">
        <f t="shared" si="2"/>
        <v>866</v>
      </c>
      <c r="U19" s="2">
        <f t="shared" si="5"/>
        <v>3806</v>
      </c>
      <c r="AB19" s="49">
        <v>262</v>
      </c>
    </row>
    <row r="20" spans="1:28" ht="24" customHeight="1" x14ac:dyDescent="0.2">
      <c r="A20" s="19" t="s">
        <v>27</v>
      </c>
      <c r="B20" s="45">
        <v>109</v>
      </c>
      <c r="C20" s="45">
        <v>301</v>
      </c>
      <c r="D20" s="45">
        <v>34</v>
      </c>
      <c r="E20" s="45">
        <v>60</v>
      </c>
      <c r="F20" s="8">
        <f t="shared" si="0"/>
        <v>573.5</v>
      </c>
      <c r="G20" s="35"/>
      <c r="H20" s="19" t="s">
        <v>24</v>
      </c>
      <c r="I20" s="46">
        <v>143</v>
      </c>
      <c r="J20" s="46">
        <v>310</v>
      </c>
      <c r="K20" s="46">
        <v>33</v>
      </c>
      <c r="L20" s="46">
        <v>49</v>
      </c>
      <c r="M20" s="8">
        <f t="shared" si="1"/>
        <v>570</v>
      </c>
      <c r="N20" s="2">
        <f>M17+M18+M19+M20</f>
        <v>2121.5</v>
      </c>
      <c r="O20" s="19" t="s">
        <v>45</v>
      </c>
      <c r="P20" s="45">
        <v>318</v>
      </c>
      <c r="Q20" s="45">
        <v>527</v>
      </c>
      <c r="R20" s="45">
        <v>44</v>
      </c>
      <c r="S20" s="45">
        <v>35</v>
      </c>
      <c r="T20" s="8">
        <f t="shared" si="2"/>
        <v>861.5</v>
      </c>
      <c r="U20" s="2">
        <f t="shared" si="5"/>
        <v>3724.5</v>
      </c>
      <c r="AB20" s="49">
        <v>275</v>
      </c>
    </row>
    <row r="21" spans="1:28" ht="24" customHeight="1" thickBot="1" x14ac:dyDescent="0.25">
      <c r="A21" s="19" t="s">
        <v>28</v>
      </c>
      <c r="B21" s="46">
        <v>120</v>
      </c>
      <c r="C21" s="46">
        <v>282</v>
      </c>
      <c r="D21" s="46">
        <v>42</v>
      </c>
      <c r="E21" s="46">
        <v>66</v>
      </c>
      <c r="F21" s="6">
        <f t="shared" si="0"/>
        <v>591</v>
      </c>
      <c r="G21" s="36"/>
      <c r="H21" s="20" t="s">
        <v>25</v>
      </c>
      <c r="I21" s="46">
        <v>151</v>
      </c>
      <c r="J21" s="46">
        <v>355</v>
      </c>
      <c r="K21" s="46">
        <v>29</v>
      </c>
      <c r="L21" s="46">
        <v>73</v>
      </c>
      <c r="M21" s="6">
        <f t="shared" si="1"/>
        <v>671</v>
      </c>
      <c r="N21" s="2">
        <f>M18+M19+M20+M21</f>
        <v>2300</v>
      </c>
      <c r="O21" s="21" t="s">
        <v>46</v>
      </c>
      <c r="P21" s="47">
        <v>342</v>
      </c>
      <c r="Q21" s="47">
        <v>504</v>
      </c>
      <c r="R21" s="47">
        <v>50</v>
      </c>
      <c r="S21" s="47">
        <v>29</v>
      </c>
      <c r="T21" s="7">
        <f t="shared" si="2"/>
        <v>847.5</v>
      </c>
      <c r="U21" s="3">
        <f t="shared" si="5"/>
        <v>3598</v>
      </c>
      <c r="AB21" s="49">
        <v>276</v>
      </c>
    </row>
    <row r="22" spans="1:28" ht="24" customHeight="1" thickBot="1" x14ac:dyDescent="0.25">
      <c r="A22" s="19" t="s">
        <v>1</v>
      </c>
      <c r="B22" s="46">
        <v>113</v>
      </c>
      <c r="C22" s="46">
        <v>319</v>
      </c>
      <c r="D22" s="46">
        <v>28</v>
      </c>
      <c r="E22" s="46">
        <v>61</v>
      </c>
      <c r="F22" s="6">
        <f t="shared" si="0"/>
        <v>584</v>
      </c>
      <c r="G22" s="2"/>
      <c r="H22" s="21" t="s">
        <v>26</v>
      </c>
      <c r="I22" s="47">
        <v>150</v>
      </c>
      <c r="J22" s="47">
        <v>336</v>
      </c>
      <c r="K22" s="47">
        <v>31</v>
      </c>
      <c r="L22" s="47">
        <v>72</v>
      </c>
      <c r="M22" s="6">
        <f t="shared" si="1"/>
        <v>653</v>
      </c>
      <c r="N22" s="3">
        <f>M19+M20+M21+M22</f>
        <v>2462.5</v>
      </c>
      <c r="O22" s="19"/>
      <c r="P22" s="45"/>
      <c r="Q22" s="45"/>
      <c r="R22" s="45"/>
      <c r="S22" s="45"/>
      <c r="T22" s="8"/>
      <c r="U22" s="34"/>
      <c r="AB22" s="49"/>
    </row>
    <row r="23" spans="1:28" ht="13.5" customHeight="1" x14ac:dyDescent="0.2">
      <c r="A23" s="59" t="s">
        <v>47</v>
      </c>
      <c r="B23" s="60"/>
      <c r="C23" s="63" t="s">
        <v>50</v>
      </c>
      <c r="D23" s="64"/>
      <c r="E23" s="64"/>
      <c r="F23" s="65"/>
      <c r="G23" s="51">
        <f>MAX(G13:G19)</f>
        <v>2489.5</v>
      </c>
      <c r="H23" s="72" t="s">
        <v>48</v>
      </c>
      <c r="I23" s="73"/>
      <c r="J23" s="74" t="s">
        <v>50</v>
      </c>
      <c r="K23" s="75"/>
      <c r="L23" s="75"/>
      <c r="M23" s="76"/>
      <c r="N23" s="52">
        <f>MAX(N10:N22)</f>
        <v>2520</v>
      </c>
      <c r="O23" s="59" t="s">
        <v>49</v>
      </c>
      <c r="P23" s="60"/>
      <c r="Q23" s="63" t="s">
        <v>50</v>
      </c>
      <c r="R23" s="64"/>
      <c r="S23" s="64"/>
      <c r="T23" s="65"/>
      <c r="U23" s="51">
        <f>MAX(U13:U21)</f>
        <v>3806</v>
      </c>
      <c r="AB23" s="1"/>
    </row>
    <row r="24" spans="1:28" ht="13.5" customHeight="1" x14ac:dyDescent="0.2">
      <c r="A24" s="61"/>
      <c r="B24" s="62"/>
      <c r="C24" s="50" t="s">
        <v>71</v>
      </c>
      <c r="D24" s="53"/>
      <c r="E24" s="53"/>
      <c r="F24" s="54" t="s">
        <v>63</v>
      </c>
      <c r="G24" s="55"/>
      <c r="H24" s="61"/>
      <c r="I24" s="62"/>
      <c r="J24" s="50" t="s">
        <v>71</v>
      </c>
      <c r="K24" s="53"/>
      <c r="L24" s="53"/>
      <c r="M24" s="54" t="s">
        <v>65</v>
      </c>
      <c r="N24" s="55"/>
      <c r="O24" s="61"/>
      <c r="P24" s="62"/>
      <c r="Q24" s="50" t="s">
        <v>71</v>
      </c>
      <c r="R24" s="53"/>
      <c r="S24" s="53"/>
      <c r="T24" s="54" t="s">
        <v>89</v>
      </c>
      <c r="U24" s="55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68" t="s">
        <v>51</v>
      </c>
      <c r="B26" s="68"/>
      <c r="C26" s="68"/>
      <c r="D26" s="68"/>
      <c r="E26" s="6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82"/>
  <sheetViews>
    <sheetView topLeftCell="A8" zoomScaleNormal="100" workbookViewId="0">
      <selection activeCell="N21" sqref="N21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34" width="11.5703125" customWidth="1"/>
    <col min="35" max="16384" width="11.5703125" style="1"/>
  </cols>
  <sheetData>
    <row r="1" spans="1:34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34" ht="15.75" customHeight="1" x14ac:dyDescent="0.2">
      <c r="A2" s="81" t="s">
        <v>38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</row>
    <row r="3" spans="1:34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34" ht="12.75" customHeight="1" x14ac:dyDescent="0.2">
      <c r="A4" s="85" t="s">
        <v>54</v>
      </c>
      <c r="B4" s="85"/>
      <c r="C4" s="85"/>
      <c r="D4" s="26"/>
      <c r="E4" s="83" t="str">
        <f>'G-1'!E4:H4</f>
        <v>DE OBRA</v>
      </c>
      <c r="F4" s="83"/>
      <c r="G4" s="83"/>
      <c r="H4" s="83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34" ht="12.75" customHeight="1" x14ac:dyDescent="0.2">
      <c r="A5" s="77" t="s">
        <v>56</v>
      </c>
      <c r="B5" s="77"/>
      <c r="C5" s="77"/>
      <c r="D5" s="83" t="str">
        <f>'G-1'!D5:H5</f>
        <v>CL 107 - AV CIRCUNVALAR</v>
      </c>
      <c r="E5" s="83"/>
      <c r="F5" s="83"/>
      <c r="G5" s="83"/>
      <c r="H5" s="83"/>
      <c r="I5" s="77" t="s">
        <v>53</v>
      </c>
      <c r="J5" s="77"/>
      <c r="K5" s="77"/>
      <c r="L5" s="84">
        <f>'G-1'!L5:N5</f>
        <v>0</v>
      </c>
      <c r="M5" s="84"/>
      <c r="N5" s="84"/>
      <c r="O5" s="12"/>
      <c r="P5" s="77" t="s">
        <v>57</v>
      </c>
      <c r="Q5" s="77"/>
      <c r="R5" s="77"/>
      <c r="S5" s="82" t="s">
        <v>94</v>
      </c>
      <c r="T5" s="82"/>
      <c r="U5" s="82"/>
    </row>
    <row r="6" spans="1:34" ht="12.75" customHeight="1" x14ac:dyDescent="0.2">
      <c r="A6" s="77" t="s">
        <v>55</v>
      </c>
      <c r="B6" s="77"/>
      <c r="C6" s="77"/>
      <c r="D6" s="86" t="s">
        <v>92</v>
      </c>
      <c r="E6" s="86"/>
      <c r="F6" s="86"/>
      <c r="G6" s="86"/>
      <c r="H6" s="86"/>
      <c r="I6" s="77" t="s">
        <v>59</v>
      </c>
      <c r="J6" s="77"/>
      <c r="K6" s="77"/>
      <c r="L6" s="79">
        <v>3</v>
      </c>
      <c r="M6" s="79"/>
      <c r="N6" s="79"/>
      <c r="O6" s="42"/>
      <c r="P6" s="77" t="s">
        <v>58</v>
      </c>
      <c r="Q6" s="77"/>
      <c r="R6" s="77"/>
      <c r="S6" s="80">
        <f>'G-1'!S6:U6</f>
        <v>43041</v>
      </c>
      <c r="T6" s="80"/>
      <c r="U6" s="80"/>
    </row>
    <row r="7" spans="1:34" ht="7.5" customHeight="1" x14ac:dyDescent="0.2">
      <c r="A7" s="13"/>
      <c r="B7" s="11"/>
      <c r="C7" s="11"/>
      <c r="D7" s="11"/>
      <c r="E7" s="78"/>
      <c r="F7" s="78"/>
      <c r="G7" s="78"/>
      <c r="H7" s="78"/>
      <c r="I7" s="78"/>
      <c r="J7" s="78"/>
      <c r="K7" s="7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34" ht="12" customHeight="1" x14ac:dyDescent="0.2">
      <c r="A8" s="66" t="s">
        <v>36</v>
      </c>
      <c r="B8" s="69" t="s">
        <v>34</v>
      </c>
      <c r="C8" s="70"/>
      <c r="D8" s="70"/>
      <c r="E8" s="71"/>
      <c r="F8" s="66" t="s">
        <v>35</v>
      </c>
      <c r="G8" s="66" t="s">
        <v>37</v>
      </c>
      <c r="H8" s="66" t="s">
        <v>36</v>
      </c>
      <c r="I8" s="69" t="s">
        <v>34</v>
      </c>
      <c r="J8" s="70"/>
      <c r="K8" s="70"/>
      <c r="L8" s="71"/>
      <c r="M8" s="66" t="s">
        <v>35</v>
      </c>
      <c r="N8" s="66" t="s">
        <v>37</v>
      </c>
      <c r="O8" s="66" t="s">
        <v>36</v>
      </c>
      <c r="P8" s="69" t="s">
        <v>34</v>
      </c>
      <c r="Q8" s="70"/>
      <c r="R8" s="70"/>
      <c r="S8" s="71"/>
      <c r="T8" s="66" t="s">
        <v>35</v>
      </c>
      <c r="U8" s="66" t="s">
        <v>37</v>
      </c>
    </row>
    <row r="9" spans="1:34" ht="12" customHeight="1" x14ac:dyDescent="0.2">
      <c r="A9" s="67"/>
      <c r="B9" s="15" t="s">
        <v>52</v>
      </c>
      <c r="C9" s="15" t="s">
        <v>0</v>
      </c>
      <c r="D9" s="15" t="s">
        <v>2</v>
      </c>
      <c r="E9" s="16" t="s">
        <v>3</v>
      </c>
      <c r="F9" s="67"/>
      <c r="G9" s="67"/>
      <c r="H9" s="67"/>
      <c r="I9" s="17" t="s">
        <v>52</v>
      </c>
      <c r="J9" s="17" t="s">
        <v>0</v>
      </c>
      <c r="K9" s="15" t="s">
        <v>2</v>
      </c>
      <c r="L9" s="16" t="s">
        <v>3</v>
      </c>
      <c r="M9" s="67"/>
      <c r="N9" s="67"/>
      <c r="O9" s="67"/>
      <c r="P9" s="17" t="s">
        <v>52</v>
      </c>
      <c r="Q9" s="17" t="s">
        <v>0</v>
      </c>
      <c r="R9" s="15" t="s">
        <v>2</v>
      </c>
      <c r="S9" s="16" t="s">
        <v>3</v>
      </c>
      <c r="T9" s="67"/>
      <c r="U9" s="67"/>
      <c r="W9" s="87" t="s">
        <v>98</v>
      </c>
      <c r="X9" s="87"/>
      <c r="Y9" s="87"/>
      <c r="Z9" s="87"/>
    </row>
    <row r="10" spans="1:34" ht="24" customHeight="1" x14ac:dyDescent="0.2">
      <c r="A10" s="18" t="s">
        <v>11</v>
      </c>
      <c r="B10" s="46">
        <v>206</v>
      </c>
      <c r="C10" s="46">
        <v>351</v>
      </c>
      <c r="D10" s="46">
        <v>42</v>
      </c>
      <c r="E10" s="46">
        <v>53</v>
      </c>
      <c r="F10" s="48">
        <f>B10*0.5+C10*1+D10*2+E10*2.5</f>
        <v>670.5</v>
      </c>
      <c r="G10" s="2"/>
      <c r="H10" s="19" t="s">
        <v>4</v>
      </c>
      <c r="I10" s="46">
        <v>106</v>
      </c>
      <c r="J10" s="46">
        <v>280</v>
      </c>
      <c r="K10" s="46">
        <v>33</v>
      </c>
      <c r="L10" s="46">
        <v>56</v>
      </c>
      <c r="M10" s="6">
        <f>I10*0.5+J10*1+K10*2+L10*2.5</f>
        <v>539</v>
      </c>
      <c r="N10" s="9">
        <f>F20+F21+F22+M10</f>
        <v>2172.5</v>
      </c>
      <c r="O10" s="19" t="s">
        <v>43</v>
      </c>
      <c r="P10" s="46">
        <v>155</v>
      </c>
      <c r="Q10" s="46">
        <v>360</v>
      </c>
      <c r="R10" s="46">
        <v>22</v>
      </c>
      <c r="S10" s="46">
        <v>46</v>
      </c>
      <c r="T10" s="6">
        <f>P10*0.5+Q10*1+R10*2+S10*2.5</f>
        <v>596.5</v>
      </c>
      <c r="U10" s="10"/>
      <c r="W10" s="57" t="s">
        <v>99</v>
      </c>
      <c r="X10" s="57" t="s">
        <v>95</v>
      </c>
      <c r="Y10" s="57" t="s">
        <v>96</v>
      </c>
      <c r="Z10" s="57" t="s">
        <v>97</v>
      </c>
      <c r="AC10" s="1"/>
      <c r="AD10" s="1"/>
      <c r="AE10" s="1" t="s">
        <v>83</v>
      </c>
      <c r="AF10" s="49">
        <v>929.5</v>
      </c>
      <c r="AG10" s="1"/>
      <c r="AH10" s="1"/>
    </row>
    <row r="11" spans="1:34" ht="24" customHeight="1" x14ac:dyDescent="0.2">
      <c r="A11" s="18" t="s">
        <v>14</v>
      </c>
      <c r="B11" s="46">
        <v>219</v>
      </c>
      <c r="C11" s="46">
        <v>348</v>
      </c>
      <c r="D11" s="46">
        <v>44</v>
      </c>
      <c r="E11" s="46">
        <v>51</v>
      </c>
      <c r="F11" s="6">
        <f t="shared" ref="F11:F22" si="0">B11*0.5+C11*1+D11*2+E11*2.5</f>
        <v>673</v>
      </c>
      <c r="G11" s="2"/>
      <c r="H11" s="19" t="s">
        <v>5</v>
      </c>
      <c r="I11" s="46">
        <v>116</v>
      </c>
      <c r="J11" s="46">
        <v>307</v>
      </c>
      <c r="K11" s="46">
        <v>32</v>
      </c>
      <c r="L11" s="46">
        <v>52</v>
      </c>
      <c r="M11" s="6">
        <f t="shared" ref="M11:M22" si="1">I11*0.5+J11*1+K11*2+L11*2.5</f>
        <v>559</v>
      </c>
      <c r="N11" s="9">
        <f>F21+F22+M10+M11</f>
        <v>2235.5</v>
      </c>
      <c r="O11" s="19" t="s">
        <v>44</v>
      </c>
      <c r="P11" s="46">
        <v>174</v>
      </c>
      <c r="Q11" s="46">
        <v>361</v>
      </c>
      <c r="R11" s="46">
        <v>27</v>
      </c>
      <c r="S11" s="46">
        <v>54</v>
      </c>
      <c r="T11" s="6">
        <f t="shared" ref="T11:T21" si="2">P11*0.5+Q11*1+R11*2+S11*2.5</f>
        <v>637</v>
      </c>
      <c r="U11" s="2"/>
      <c r="W11" s="57">
        <f>SUM(B10:B19)</f>
        <v>1860</v>
      </c>
      <c r="X11" s="57">
        <f t="shared" ref="X11:Z11" si="3">SUM(C10:C19)</f>
        <v>3071</v>
      </c>
      <c r="Y11" s="57">
        <f t="shared" si="3"/>
        <v>349</v>
      </c>
      <c r="Z11" s="57">
        <f t="shared" si="3"/>
        <v>539</v>
      </c>
      <c r="AC11" s="1"/>
      <c r="AD11" s="1"/>
      <c r="AE11" s="1" t="s">
        <v>65</v>
      </c>
      <c r="AF11" s="49">
        <v>932.5</v>
      </c>
      <c r="AG11" s="1"/>
      <c r="AH11" s="1"/>
    </row>
    <row r="12" spans="1:34" ht="24" customHeight="1" x14ac:dyDescent="0.2">
      <c r="A12" s="18" t="s">
        <v>17</v>
      </c>
      <c r="B12" s="46">
        <v>193</v>
      </c>
      <c r="C12" s="46">
        <v>303</v>
      </c>
      <c r="D12" s="46">
        <v>37</v>
      </c>
      <c r="E12" s="46">
        <v>62</v>
      </c>
      <c r="F12" s="6">
        <f t="shared" si="0"/>
        <v>628.5</v>
      </c>
      <c r="G12" s="2"/>
      <c r="H12" s="19" t="s">
        <v>6</v>
      </c>
      <c r="I12" s="46">
        <v>118</v>
      </c>
      <c r="J12" s="46">
        <v>367</v>
      </c>
      <c r="K12" s="46">
        <v>37</v>
      </c>
      <c r="L12" s="46">
        <v>57</v>
      </c>
      <c r="M12" s="6">
        <f t="shared" si="1"/>
        <v>642.5</v>
      </c>
      <c r="N12" s="2">
        <f>F22+M10+M11+M12</f>
        <v>2319.5</v>
      </c>
      <c r="O12" s="19" t="s">
        <v>32</v>
      </c>
      <c r="P12" s="46">
        <v>185</v>
      </c>
      <c r="Q12" s="46">
        <v>411</v>
      </c>
      <c r="R12" s="46">
        <v>51</v>
      </c>
      <c r="S12" s="46">
        <v>67</v>
      </c>
      <c r="T12" s="6">
        <f t="shared" si="2"/>
        <v>773</v>
      </c>
      <c r="U12" s="2"/>
      <c r="AC12" s="1"/>
      <c r="AD12" s="1"/>
      <c r="AE12" s="1" t="s">
        <v>66</v>
      </c>
      <c r="AF12" s="49">
        <v>944.5</v>
      </c>
      <c r="AG12" s="1"/>
      <c r="AH12" s="1"/>
    </row>
    <row r="13" spans="1:34" ht="24" customHeight="1" x14ac:dyDescent="0.2">
      <c r="A13" s="18" t="s">
        <v>19</v>
      </c>
      <c r="B13" s="46">
        <v>186</v>
      </c>
      <c r="C13" s="46">
        <v>286</v>
      </c>
      <c r="D13" s="46">
        <v>31</v>
      </c>
      <c r="E13" s="46">
        <v>63</v>
      </c>
      <c r="F13" s="6">
        <f t="shared" si="0"/>
        <v>598.5</v>
      </c>
      <c r="G13" s="2">
        <f>F10+F11+F12+F13</f>
        <v>2570.5</v>
      </c>
      <c r="H13" s="19" t="s">
        <v>7</v>
      </c>
      <c r="I13" s="46">
        <v>98</v>
      </c>
      <c r="J13" s="46">
        <v>336</v>
      </c>
      <c r="K13" s="46">
        <v>27</v>
      </c>
      <c r="L13" s="46">
        <v>59</v>
      </c>
      <c r="M13" s="6">
        <f t="shared" si="1"/>
        <v>586.5</v>
      </c>
      <c r="N13" s="2">
        <f t="shared" ref="N13:N18" si="4">M10+M11+M12+M13</f>
        <v>2327</v>
      </c>
      <c r="O13" s="19" t="s">
        <v>33</v>
      </c>
      <c r="P13" s="46">
        <v>159</v>
      </c>
      <c r="Q13" s="46">
        <v>386</v>
      </c>
      <c r="R13" s="46">
        <v>42</v>
      </c>
      <c r="S13" s="46">
        <v>54</v>
      </c>
      <c r="T13" s="6">
        <f t="shared" si="2"/>
        <v>684.5</v>
      </c>
      <c r="U13" s="2">
        <f t="shared" ref="U13:U21" si="5">T10+T11+T12+T13</f>
        <v>2691</v>
      </c>
      <c r="AC13" s="1" t="s">
        <v>87</v>
      </c>
      <c r="AD13" s="49">
        <v>1077.5</v>
      </c>
      <c r="AE13" s="1" t="s">
        <v>78</v>
      </c>
      <c r="AF13" s="49">
        <v>950</v>
      </c>
      <c r="AG13" s="1" t="s">
        <v>75</v>
      </c>
      <c r="AH13" s="49">
        <v>0</v>
      </c>
    </row>
    <row r="14" spans="1:34" ht="24" customHeight="1" x14ac:dyDescent="0.2">
      <c r="A14" s="18" t="s">
        <v>21</v>
      </c>
      <c r="B14" s="46">
        <v>202</v>
      </c>
      <c r="C14" s="46">
        <v>331</v>
      </c>
      <c r="D14" s="46">
        <v>37</v>
      </c>
      <c r="E14" s="46">
        <v>49</v>
      </c>
      <c r="F14" s="6">
        <f t="shared" si="0"/>
        <v>628.5</v>
      </c>
      <c r="G14" s="2">
        <f t="shared" ref="G14:G19" si="6">F11+F12+F13+F14</f>
        <v>2528.5</v>
      </c>
      <c r="H14" s="19" t="s">
        <v>9</v>
      </c>
      <c r="I14" s="46">
        <v>101</v>
      </c>
      <c r="J14" s="46">
        <v>306</v>
      </c>
      <c r="K14" s="46">
        <v>30</v>
      </c>
      <c r="L14" s="46">
        <v>46</v>
      </c>
      <c r="M14" s="6">
        <f t="shared" si="1"/>
        <v>531.5</v>
      </c>
      <c r="N14" s="2">
        <f t="shared" si="4"/>
        <v>2319.5</v>
      </c>
      <c r="O14" s="19" t="s">
        <v>29</v>
      </c>
      <c r="P14" s="45">
        <v>138</v>
      </c>
      <c r="Q14" s="45">
        <v>390</v>
      </c>
      <c r="R14" s="45">
        <v>36</v>
      </c>
      <c r="S14" s="45">
        <v>56</v>
      </c>
      <c r="T14" s="6">
        <f t="shared" si="2"/>
        <v>671</v>
      </c>
      <c r="U14" s="2">
        <f t="shared" si="5"/>
        <v>2765.5</v>
      </c>
      <c r="W14" s="87" t="s">
        <v>100</v>
      </c>
      <c r="X14" s="87"/>
      <c r="Y14" s="87"/>
      <c r="Z14" s="87"/>
      <c r="AC14" s="1" t="s">
        <v>85</v>
      </c>
      <c r="AD14" s="49">
        <v>1084</v>
      </c>
      <c r="AE14" s="1" t="s">
        <v>73</v>
      </c>
      <c r="AF14" s="49">
        <v>986</v>
      </c>
      <c r="AG14" s="1" t="s">
        <v>76</v>
      </c>
      <c r="AH14" s="49">
        <v>0</v>
      </c>
    </row>
    <row r="15" spans="1:34" ht="24" customHeight="1" x14ac:dyDescent="0.2">
      <c r="A15" s="18" t="s">
        <v>23</v>
      </c>
      <c r="B15" s="46">
        <v>177</v>
      </c>
      <c r="C15" s="46">
        <v>286</v>
      </c>
      <c r="D15" s="46">
        <v>40</v>
      </c>
      <c r="E15" s="46">
        <v>53</v>
      </c>
      <c r="F15" s="6">
        <f t="shared" si="0"/>
        <v>587</v>
      </c>
      <c r="G15" s="2">
        <f t="shared" si="6"/>
        <v>2442.5</v>
      </c>
      <c r="H15" s="19" t="s">
        <v>12</v>
      </c>
      <c r="I15" s="46">
        <v>108</v>
      </c>
      <c r="J15" s="46">
        <v>309</v>
      </c>
      <c r="K15" s="46">
        <v>34</v>
      </c>
      <c r="L15" s="46">
        <v>41</v>
      </c>
      <c r="M15" s="6">
        <f t="shared" si="1"/>
        <v>533.5</v>
      </c>
      <c r="N15" s="2">
        <f t="shared" si="4"/>
        <v>2294</v>
      </c>
      <c r="O15" s="18" t="s">
        <v>30</v>
      </c>
      <c r="P15" s="46">
        <v>177</v>
      </c>
      <c r="Q15" s="46">
        <v>410</v>
      </c>
      <c r="R15" s="46">
        <v>38</v>
      </c>
      <c r="S15" s="46">
        <v>42</v>
      </c>
      <c r="T15" s="6">
        <f t="shared" si="2"/>
        <v>679.5</v>
      </c>
      <c r="U15" s="2">
        <f t="shared" si="5"/>
        <v>2808</v>
      </c>
      <c r="W15" s="57" t="s">
        <v>99</v>
      </c>
      <c r="X15" s="57" t="s">
        <v>95</v>
      </c>
      <c r="Y15" s="57" t="s">
        <v>96</v>
      </c>
      <c r="Z15" s="57" t="s">
        <v>97</v>
      </c>
      <c r="AC15" s="1" t="s">
        <v>82</v>
      </c>
      <c r="AD15" s="49">
        <v>1088</v>
      </c>
      <c r="AE15" s="1" t="s">
        <v>62</v>
      </c>
      <c r="AF15" s="49">
        <v>1007</v>
      </c>
      <c r="AG15" s="1" t="s">
        <v>79</v>
      </c>
      <c r="AH15" s="49">
        <v>0</v>
      </c>
    </row>
    <row r="16" spans="1:34" ht="24" customHeight="1" x14ac:dyDescent="0.2">
      <c r="A16" s="18" t="s">
        <v>39</v>
      </c>
      <c r="B16" s="46">
        <v>189</v>
      </c>
      <c r="C16" s="46">
        <v>255</v>
      </c>
      <c r="D16" s="46">
        <v>33</v>
      </c>
      <c r="E16" s="46">
        <v>42</v>
      </c>
      <c r="F16" s="6">
        <f t="shared" si="0"/>
        <v>520.5</v>
      </c>
      <c r="G16" s="2">
        <f t="shared" si="6"/>
        <v>2334.5</v>
      </c>
      <c r="H16" s="19" t="s">
        <v>15</v>
      </c>
      <c r="I16" s="46">
        <v>110</v>
      </c>
      <c r="J16" s="46">
        <v>311</v>
      </c>
      <c r="K16" s="46">
        <v>36</v>
      </c>
      <c r="L16" s="46">
        <v>43</v>
      </c>
      <c r="M16" s="6">
        <f t="shared" si="1"/>
        <v>545.5</v>
      </c>
      <c r="N16" s="2">
        <f t="shared" si="4"/>
        <v>2197</v>
      </c>
      <c r="O16" s="19" t="s">
        <v>8</v>
      </c>
      <c r="P16" s="46">
        <v>235</v>
      </c>
      <c r="Q16" s="46">
        <v>435</v>
      </c>
      <c r="R16" s="46">
        <v>36</v>
      </c>
      <c r="S16" s="46">
        <v>47</v>
      </c>
      <c r="T16" s="6">
        <f t="shared" si="2"/>
        <v>742</v>
      </c>
      <c r="U16" s="2">
        <f t="shared" si="5"/>
        <v>2777</v>
      </c>
      <c r="W16" s="57">
        <f>SUM(B20:B22)+ SUM(I10:I22)</f>
        <v>2077</v>
      </c>
      <c r="X16" s="57">
        <f t="shared" ref="X16:Z16" si="7">SUM(C20:C22)+ SUM(J10:J22)</f>
        <v>5443</v>
      </c>
      <c r="Y16" s="57">
        <f>SUM(D20:D22)+ SUM(K10:K22)</f>
        <v>575</v>
      </c>
      <c r="Z16" s="57">
        <f t="shared" si="7"/>
        <v>801</v>
      </c>
      <c r="AC16" s="1" t="s">
        <v>80</v>
      </c>
      <c r="AD16" s="49">
        <v>1121.5</v>
      </c>
      <c r="AE16" s="1" t="s">
        <v>74</v>
      </c>
      <c r="AF16" s="49">
        <v>1015.5</v>
      </c>
      <c r="AG16" s="1" t="s">
        <v>81</v>
      </c>
      <c r="AH16" s="49">
        <v>0</v>
      </c>
    </row>
    <row r="17" spans="1:34" ht="24" customHeight="1" x14ac:dyDescent="0.2">
      <c r="A17" s="18" t="s">
        <v>40</v>
      </c>
      <c r="B17" s="46">
        <v>169</v>
      </c>
      <c r="C17" s="46">
        <v>285</v>
      </c>
      <c r="D17" s="46">
        <v>29</v>
      </c>
      <c r="E17" s="46">
        <v>69</v>
      </c>
      <c r="F17" s="6">
        <f t="shared" si="0"/>
        <v>600</v>
      </c>
      <c r="G17" s="2">
        <f t="shared" si="6"/>
        <v>2336</v>
      </c>
      <c r="H17" s="19" t="s">
        <v>18</v>
      </c>
      <c r="I17" s="46">
        <v>135</v>
      </c>
      <c r="J17" s="46">
        <v>378</v>
      </c>
      <c r="K17" s="46">
        <v>36</v>
      </c>
      <c r="L17" s="46">
        <v>50</v>
      </c>
      <c r="M17" s="6">
        <f t="shared" si="1"/>
        <v>642.5</v>
      </c>
      <c r="N17" s="2">
        <f t="shared" si="4"/>
        <v>2253</v>
      </c>
      <c r="O17" s="19" t="s">
        <v>10</v>
      </c>
      <c r="P17" s="46">
        <v>189</v>
      </c>
      <c r="Q17" s="46">
        <v>385</v>
      </c>
      <c r="R17" s="46">
        <v>29</v>
      </c>
      <c r="S17" s="46">
        <v>34</v>
      </c>
      <c r="T17" s="6">
        <f t="shared" si="2"/>
        <v>622.5</v>
      </c>
      <c r="U17" s="2">
        <f t="shared" si="5"/>
        <v>2715</v>
      </c>
      <c r="AC17" s="1" t="s">
        <v>77</v>
      </c>
      <c r="AD17" s="49">
        <v>1162.5</v>
      </c>
      <c r="AE17" s="1" t="s">
        <v>72</v>
      </c>
      <c r="AF17" s="49">
        <v>1028.5</v>
      </c>
      <c r="AG17" s="1" t="s">
        <v>84</v>
      </c>
      <c r="AH17" s="49">
        <v>0</v>
      </c>
    </row>
    <row r="18" spans="1:34" ht="24" customHeight="1" x14ac:dyDescent="0.2">
      <c r="A18" s="18" t="s">
        <v>41</v>
      </c>
      <c r="B18" s="46">
        <v>157</v>
      </c>
      <c r="C18" s="46">
        <v>333</v>
      </c>
      <c r="D18" s="46">
        <v>27</v>
      </c>
      <c r="E18" s="46">
        <v>56</v>
      </c>
      <c r="F18" s="6">
        <f t="shared" si="0"/>
        <v>605.5</v>
      </c>
      <c r="G18" s="2">
        <f t="shared" si="6"/>
        <v>2313</v>
      </c>
      <c r="H18" s="19" t="s">
        <v>20</v>
      </c>
      <c r="I18" s="46">
        <v>159</v>
      </c>
      <c r="J18" s="46">
        <v>381</v>
      </c>
      <c r="K18" s="46">
        <v>41</v>
      </c>
      <c r="L18" s="46">
        <v>48</v>
      </c>
      <c r="M18" s="6">
        <f t="shared" si="1"/>
        <v>662.5</v>
      </c>
      <c r="N18" s="2">
        <f t="shared" si="4"/>
        <v>2384</v>
      </c>
      <c r="O18" s="19" t="s">
        <v>13</v>
      </c>
      <c r="P18" s="46">
        <v>136</v>
      </c>
      <c r="Q18" s="46">
        <v>312</v>
      </c>
      <c r="R18" s="46">
        <v>21</v>
      </c>
      <c r="S18" s="46">
        <v>26</v>
      </c>
      <c r="T18" s="6">
        <f t="shared" si="2"/>
        <v>487</v>
      </c>
      <c r="U18" s="2">
        <f t="shared" si="5"/>
        <v>2531</v>
      </c>
      <c r="W18" s="58"/>
      <c r="AC18" s="1" t="s">
        <v>64</v>
      </c>
      <c r="AD18" s="49">
        <v>1171</v>
      </c>
      <c r="AE18" s="1" t="s">
        <v>86</v>
      </c>
      <c r="AF18" s="49">
        <v>1031</v>
      </c>
      <c r="AG18" s="1" t="s">
        <v>67</v>
      </c>
      <c r="AH18" s="49">
        <v>0</v>
      </c>
    </row>
    <row r="19" spans="1:34" ht="24" customHeight="1" thickBot="1" x14ac:dyDescent="0.25">
      <c r="A19" s="21" t="s">
        <v>42</v>
      </c>
      <c r="B19" s="47">
        <v>162</v>
      </c>
      <c r="C19" s="47">
        <v>293</v>
      </c>
      <c r="D19" s="47">
        <v>29</v>
      </c>
      <c r="E19" s="47">
        <v>41</v>
      </c>
      <c r="F19" s="7">
        <f t="shared" si="0"/>
        <v>534.5</v>
      </c>
      <c r="G19" s="3">
        <f t="shared" si="6"/>
        <v>2260.5</v>
      </c>
      <c r="H19" s="20" t="s">
        <v>22</v>
      </c>
      <c r="I19" s="45">
        <v>157</v>
      </c>
      <c r="J19" s="45">
        <v>392</v>
      </c>
      <c r="K19" s="45">
        <v>40</v>
      </c>
      <c r="L19" s="45">
        <v>61</v>
      </c>
      <c r="M19" s="6">
        <f t="shared" si="1"/>
        <v>703</v>
      </c>
      <c r="N19" s="2">
        <f>M16+M17+M18+M19</f>
        <v>2553.5</v>
      </c>
      <c r="O19" s="19" t="s">
        <v>16</v>
      </c>
      <c r="P19" s="46">
        <v>107</v>
      </c>
      <c r="Q19" s="46">
        <v>245</v>
      </c>
      <c r="R19" s="46">
        <v>19</v>
      </c>
      <c r="S19" s="46">
        <v>20</v>
      </c>
      <c r="T19" s="6">
        <f t="shared" si="2"/>
        <v>386.5</v>
      </c>
      <c r="U19" s="2">
        <f t="shared" si="5"/>
        <v>2238</v>
      </c>
      <c r="W19" s="88" t="s">
        <v>101</v>
      </c>
      <c r="X19" s="87"/>
      <c r="Y19" s="87"/>
      <c r="Z19" s="87"/>
      <c r="AC19" s="1" t="s">
        <v>63</v>
      </c>
      <c r="AD19" s="49">
        <v>1205.5</v>
      </c>
      <c r="AE19" s="1" t="s">
        <v>88</v>
      </c>
      <c r="AF19" s="49">
        <v>1036.5</v>
      </c>
      <c r="AG19" s="1" t="s">
        <v>89</v>
      </c>
      <c r="AH19" s="49">
        <v>0</v>
      </c>
    </row>
    <row r="20" spans="1:34" ht="24" customHeight="1" x14ac:dyDescent="0.2">
      <c r="A20" s="19" t="s">
        <v>27</v>
      </c>
      <c r="B20" s="45">
        <v>130</v>
      </c>
      <c r="C20" s="45">
        <v>271</v>
      </c>
      <c r="D20" s="45">
        <v>35</v>
      </c>
      <c r="E20" s="45">
        <v>36</v>
      </c>
      <c r="F20" s="8">
        <f t="shared" si="0"/>
        <v>496</v>
      </c>
      <c r="G20" s="35"/>
      <c r="H20" s="19" t="s">
        <v>24</v>
      </c>
      <c r="I20" s="46">
        <v>142</v>
      </c>
      <c r="J20" s="46">
        <v>402</v>
      </c>
      <c r="K20" s="46">
        <v>29</v>
      </c>
      <c r="L20" s="46">
        <v>57</v>
      </c>
      <c r="M20" s="8">
        <f t="shared" si="1"/>
        <v>673.5</v>
      </c>
      <c r="N20" s="2">
        <f>M17+M18+M19+M20</f>
        <v>2681.5</v>
      </c>
      <c r="O20" s="19" t="s">
        <v>45</v>
      </c>
      <c r="P20" s="45">
        <v>115</v>
      </c>
      <c r="Q20" s="45">
        <v>239</v>
      </c>
      <c r="R20" s="45">
        <v>23</v>
      </c>
      <c r="S20" s="45">
        <v>23</v>
      </c>
      <c r="T20" s="8">
        <f t="shared" si="2"/>
        <v>400</v>
      </c>
      <c r="U20" s="2">
        <f t="shared" si="5"/>
        <v>1896</v>
      </c>
      <c r="W20" s="57" t="s">
        <v>99</v>
      </c>
      <c r="X20" s="57" t="s">
        <v>95</v>
      </c>
      <c r="Y20" s="57" t="s">
        <v>96</v>
      </c>
      <c r="Z20" s="57" t="s">
        <v>97</v>
      </c>
      <c r="AC20" s="1"/>
      <c r="AD20" s="1"/>
      <c r="AE20" s="1" t="s">
        <v>90</v>
      </c>
      <c r="AF20" s="49">
        <v>1058.5</v>
      </c>
      <c r="AG20" s="1" t="s">
        <v>68</v>
      </c>
      <c r="AH20" s="49">
        <v>0</v>
      </c>
    </row>
    <row r="21" spans="1:34" ht="24" customHeight="1" thickBot="1" x14ac:dyDescent="0.25">
      <c r="A21" s="19" t="s">
        <v>28</v>
      </c>
      <c r="B21" s="46">
        <v>165</v>
      </c>
      <c r="C21" s="46">
        <v>289</v>
      </c>
      <c r="D21" s="46">
        <v>46</v>
      </c>
      <c r="E21" s="46">
        <v>38</v>
      </c>
      <c r="F21" s="6">
        <f t="shared" si="0"/>
        <v>558.5</v>
      </c>
      <c r="G21" s="36"/>
      <c r="H21" s="20" t="s">
        <v>25</v>
      </c>
      <c r="I21" s="46">
        <v>162</v>
      </c>
      <c r="J21" s="46">
        <v>452</v>
      </c>
      <c r="K21" s="46">
        <v>41</v>
      </c>
      <c r="L21" s="46">
        <v>48</v>
      </c>
      <c r="M21" s="6">
        <f t="shared" si="1"/>
        <v>735</v>
      </c>
      <c r="N21" s="2">
        <f>M18+M19+M20+M21</f>
        <v>2774</v>
      </c>
      <c r="O21" s="21" t="s">
        <v>46</v>
      </c>
      <c r="P21" s="47">
        <v>120</v>
      </c>
      <c r="Q21" s="47">
        <v>242</v>
      </c>
      <c r="R21" s="47">
        <v>22</v>
      </c>
      <c r="S21" s="47">
        <v>26</v>
      </c>
      <c r="T21" s="7">
        <f t="shared" si="2"/>
        <v>411</v>
      </c>
      <c r="U21" s="3">
        <f t="shared" si="5"/>
        <v>1684.5</v>
      </c>
      <c r="W21" s="57">
        <f>SUM(P10:P21)</f>
        <v>1890</v>
      </c>
      <c r="X21" s="57">
        <f t="shared" ref="X21:Z21" si="8">SUM(Q10:Q21)</f>
        <v>4176</v>
      </c>
      <c r="Y21" s="57">
        <f t="shared" si="8"/>
        <v>366</v>
      </c>
      <c r="Z21" s="57">
        <f t="shared" si="8"/>
        <v>495</v>
      </c>
      <c r="AC21" s="1"/>
      <c r="AD21" s="1"/>
      <c r="AE21" s="1" t="s">
        <v>69</v>
      </c>
      <c r="AF21" s="49">
        <v>1091.5</v>
      </c>
      <c r="AG21" s="1" t="s">
        <v>70</v>
      </c>
      <c r="AH21" s="49">
        <v>0</v>
      </c>
    </row>
    <row r="22" spans="1:34" ht="24" customHeight="1" thickBot="1" x14ac:dyDescent="0.25">
      <c r="A22" s="19" t="s">
        <v>1</v>
      </c>
      <c r="B22" s="46">
        <v>154</v>
      </c>
      <c r="C22" s="46">
        <v>310</v>
      </c>
      <c r="D22" s="46">
        <v>41</v>
      </c>
      <c r="E22" s="46">
        <v>44</v>
      </c>
      <c r="F22" s="6">
        <f t="shared" si="0"/>
        <v>579</v>
      </c>
      <c r="G22" s="2"/>
      <c r="H22" s="21" t="s">
        <v>26</v>
      </c>
      <c r="I22" s="47">
        <v>116</v>
      </c>
      <c r="J22" s="47">
        <v>352</v>
      </c>
      <c r="K22" s="47">
        <v>37</v>
      </c>
      <c r="L22" s="47">
        <v>65</v>
      </c>
      <c r="M22" s="6">
        <f t="shared" si="1"/>
        <v>646.5</v>
      </c>
      <c r="N22" s="3">
        <f>M19+M20+M21+M22</f>
        <v>2758</v>
      </c>
      <c r="O22" s="19"/>
      <c r="P22" s="45"/>
      <c r="Q22" s="45"/>
      <c r="R22" s="45"/>
      <c r="S22" s="45"/>
      <c r="T22" s="8"/>
      <c r="U22" s="34"/>
      <c r="AC22" s="1"/>
      <c r="AD22" s="1"/>
      <c r="AE22" s="1" t="s">
        <v>91</v>
      </c>
      <c r="AF22" s="49">
        <v>1132</v>
      </c>
      <c r="AG22" s="1"/>
      <c r="AH22" s="49"/>
    </row>
    <row r="23" spans="1:34" ht="13.5" customHeight="1" x14ac:dyDescent="0.2">
      <c r="A23" s="59" t="s">
        <v>47</v>
      </c>
      <c r="B23" s="60"/>
      <c r="C23" s="63" t="s">
        <v>50</v>
      </c>
      <c r="D23" s="64"/>
      <c r="E23" s="64"/>
      <c r="F23" s="65"/>
      <c r="G23" s="51">
        <f>MAX(G13:G19)</f>
        <v>2570.5</v>
      </c>
      <c r="H23" s="72" t="s">
        <v>48</v>
      </c>
      <c r="I23" s="73"/>
      <c r="J23" s="74" t="s">
        <v>50</v>
      </c>
      <c r="K23" s="75"/>
      <c r="L23" s="75"/>
      <c r="M23" s="76"/>
      <c r="N23" s="52">
        <f>MAX(N10:N22)</f>
        <v>2774</v>
      </c>
      <c r="O23" s="59" t="s">
        <v>49</v>
      </c>
      <c r="P23" s="60"/>
      <c r="Q23" s="63" t="s">
        <v>50</v>
      </c>
      <c r="R23" s="64"/>
      <c r="S23" s="64"/>
      <c r="T23" s="65"/>
      <c r="U23" s="51">
        <f>MAX(U13:U21)</f>
        <v>2808</v>
      </c>
      <c r="AC23" s="1"/>
      <c r="AD23" s="1"/>
      <c r="AE23" s="1"/>
      <c r="AF23" s="1"/>
      <c r="AG23" s="1"/>
      <c r="AH23" s="1"/>
    </row>
    <row r="24" spans="1:34" ht="13.5" customHeight="1" x14ac:dyDescent="0.2">
      <c r="A24" s="61"/>
      <c r="B24" s="62"/>
      <c r="C24" s="50" t="s">
        <v>71</v>
      </c>
      <c r="D24" s="53"/>
      <c r="E24" s="53"/>
      <c r="F24" s="54" t="s">
        <v>63</v>
      </c>
      <c r="G24" s="55"/>
      <c r="H24" s="61"/>
      <c r="I24" s="62"/>
      <c r="J24" s="50" t="s">
        <v>71</v>
      </c>
      <c r="K24" s="53"/>
      <c r="L24" s="53"/>
      <c r="M24" s="54" t="s">
        <v>69</v>
      </c>
      <c r="N24" s="55"/>
      <c r="O24" s="61"/>
      <c r="P24" s="62"/>
      <c r="Q24" s="50" t="s">
        <v>71</v>
      </c>
      <c r="R24" s="53"/>
      <c r="S24" s="53"/>
      <c r="T24" s="54" t="s">
        <v>79</v>
      </c>
      <c r="U24" s="55"/>
      <c r="AC24" s="1"/>
      <c r="AD24" s="1"/>
      <c r="AE24" s="56" t="s">
        <v>71</v>
      </c>
      <c r="AF24" s="1"/>
      <c r="AG24" s="1"/>
      <c r="AH24" s="1"/>
    </row>
    <row r="25" spans="1:34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34" x14ac:dyDescent="0.2">
      <c r="A26" s="68" t="s">
        <v>51</v>
      </c>
      <c r="B26" s="68"/>
      <c r="C26" s="68"/>
      <c r="D26" s="68"/>
      <c r="E26" s="6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34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34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34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34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34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34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9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9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9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9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9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AC37" s="1" t="s">
        <v>27</v>
      </c>
    </row>
    <row r="38" spans="1:29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AC38" s="1" t="s">
        <v>28</v>
      </c>
    </row>
    <row r="39" spans="1:29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AC39" s="1" t="s">
        <v>1</v>
      </c>
    </row>
    <row r="40" spans="1:29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AC40" s="1" t="s">
        <v>4</v>
      </c>
    </row>
    <row r="41" spans="1:29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AC41" s="1" t="s">
        <v>5</v>
      </c>
    </row>
    <row r="42" spans="1:29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AC42" s="1" t="s">
        <v>6</v>
      </c>
    </row>
    <row r="43" spans="1:29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AC43" s="1" t="s">
        <v>7</v>
      </c>
    </row>
    <row r="44" spans="1:29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AC44" s="1" t="s">
        <v>9</v>
      </c>
    </row>
    <row r="45" spans="1:29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AC45" s="1" t="s">
        <v>12</v>
      </c>
    </row>
    <row r="46" spans="1:29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AC46" s="1" t="s">
        <v>15</v>
      </c>
    </row>
    <row r="47" spans="1:29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AC47" s="1" t="s">
        <v>18</v>
      </c>
    </row>
    <row r="48" spans="1:29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AC48" s="1" t="s">
        <v>20</v>
      </c>
    </row>
    <row r="49" spans="1:29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AC49" s="1" t="s">
        <v>22</v>
      </c>
    </row>
    <row r="50" spans="1:29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AC50" s="1" t="s">
        <v>24</v>
      </c>
    </row>
    <row r="51" spans="1:29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AC51" s="1" t="s">
        <v>25</v>
      </c>
    </row>
    <row r="52" spans="1:29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AC52" s="1" t="s">
        <v>26</v>
      </c>
    </row>
    <row r="53" spans="1:29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9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9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9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9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9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9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9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9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9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9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9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8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I5:K5"/>
    <mergeCell ref="P8:S8"/>
    <mergeCell ref="I8:L8"/>
    <mergeCell ref="M8:M9"/>
    <mergeCell ref="E7:K7"/>
    <mergeCell ref="S6:U6"/>
    <mergeCell ref="P6:R6"/>
    <mergeCell ref="L6:N6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W9:Z9"/>
    <mergeCell ref="W14:Z14"/>
    <mergeCell ref="W19:Z19"/>
    <mergeCell ref="Q23:T23"/>
    <mergeCell ref="J23:M23"/>
    <mergeCell ref="O8:O9"/>
    <mergeCell ref="N8:N9"/>
    <mergeCell ref="U8:U9"/>
    <mergeCell ref="T8:T9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abSelected="1" topLeftCell="A7" zoomScaleNormal="100" workbookViewId="0">
      <selection activeCell="W20" sqref="W20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81" t="s">
        <v>61</v>
      </c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85" t="s">
        <v>54</v>
      </c>
      <c r="B5" s="85"/>
      <c r="C5" s="85"/>
      <c r="D5" s="26"/>
      <c r="E5" s="83" t="str">
        <f>'G-1'!E4:H4</f>
        <v>DE OBRA</v>
      </c>
      <c r="F5" s="83"/>
      <c r="G5" s="83"/>
      <c r="H5" s="83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77" t="s">
        <v>56</v>
      </c>
      <c r="B6" s="77"/>
      <c r="C6" s="77"/>
      <c r="D6" s="83" t="str">
        <f>'G-1'!D5:H5</f>
        <v>CL 107 - AV CIRCUNVALAR</v>
      </c>
      <c r="E6" s="83"/>
      <c r="F6" s="83"/>
      <c r="G6" s="83"/>
      <c r="H6" s="83"/>
      <c r="I6" s="77" t="s">
        <v>53</v>
      </c>
      <c r="J6" s="77"/>
      <c r="K6" s="77"/>
      <c r="L6" s="84">
        <f>'G-1'!L5:N5</f>
        <v>0</v>
      </c>
      <c r="M6" s="84"/>
      <c r="N6" s="84"/>
      <c r="O6" s="12"/>
      <c r="P6" s="77" t="s">
        <v>58</v>
      </c>
      <c r="Q6" s="77"/>
      <c r="R6" s="77"/>
      <c r="S6" s="89">
        <f>'G-1'!S6:U6</f>
        <v>43041</v>
      </c>
      <c r="T6" s="89"/>
      <c r="U6" s="89"/>
    </row>
    <row r="7" spans="1:28" ht="7.5" customHeight="1" x14ac:dyDescent="0.2">
      <c r="A7" s="13"/>
      <c r="B7" s="11"/>
      <c r="C7" s="11"/>
      <c r="D7" s="11"/>
      <c r="E7" s="78"/>
      <c r="F7" s="78"/>
      <c r="G7" s="78"/>
      <c r="H7" s="78"/>
      <c r="I7" s="78"/>
      <c r="J7" s="78"/>
      <c r="K7" s="7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66" t="s">
        <v>36</v>
      </c>
      <c r="B8" s="69" t="s">
        <v>34</v>
      </c>
      <c r="C8" s="70"/>
      <c r="D8" s="70"/>
      <c r="E8" s="71"/>
      <c r="F8" s="66" t="s">
        <v>35</v>
      </c>
      <c r="G8" s="66" t="s">
        <v>37</v>
      </c>
      <c r="H8" s="66" t="s">
        <v>36</v>
      </c>
      <c r="I8" s="69" t="s">
        <v>34</v>
      </c>
      <c r="J8" s="70"/>
      <c r="K8" s="70"/>
      <c r="L8" s="71"/>
      <c r="M8" s="66" t="s">
        <v>35</v>
      </c>
      <c r="N8" s="66" t="s">
        <v>37</v>
      </c>
      <c r="O8" s="66" t="s">
        <v>36</v>
      </c>
      <c r="P8" s="69" t="s">
        <v>34</v>
      </c>
      <c r="Q8" s="70"/>
      <c r="R8" s="70"/>
      <c r="S8" s="71"/>
      <c r="T8" s="66" t="s">
        <v>35</v>
      </c>
      <c r="U8" s="66" t="s">
        <v>37</v>
      </c>
    </row>
    <row r="9" spans="1:28" ht="12" customHeight="1" x14ac:dyDescent="0.2">
      <c r="A9" s="67"/>
      <c r="B9" s="15" t="s">
        <v>52</v>
      </c>
      <c r="C9" s="15" t="s">
        <v>0</v>
      </c>
      <c r="D9" s="15" t="s">
        <v>2</v>
      </c>
      <c r="E9" s="16" t="s">
        <v>3</v>
      </c>
      <c r="F9" s="67"/>
      <c r="G9" s="67"/>
      <c r="H9" s="67"/>
      <c r="I9" s="17" t="s">
        <v>52</v>
      </c>
      <c r="J9" s="17" t="s">
        <v>0</v>
      </c>
      <c r="K9" s="15" t="s">
        <v>2</v>
      </c>
      <c r="L9" s="16" t="s">
        <v>3</v>
      </c>
      <c r="M9" s="67"/>
      <c r="N9" s="67"/>
      <c r="O9" s="67"/>
      <c r="P9" s="17" t="s">
        <v>52</v>
      </c>
      <c r="Q9" s="17" t="s">
        <v>0</v>
      </c>
      <c r="R9" s="15" t="s">
        <v>2</v>
      </c>
      <c r="S9" s="16" t="s">
        <v>3</v>
      </c>
      <c r="T9" s="67"/>
      <c r="U9" s="67"/>
    </row>
    <row r="10" spans="1:28" ht="24" customHeight="1" x14ac:dyDescent="0.2">
      <c r="A10" s="18" t="s">
        <v>11</v>
      </c>
      <c r="B10" s="46">
        <f>'G-1'!B10+'G-2'!B10</f>
        <v>361</v>
      </c>
      <c r="C10" s="46">
        <f>'G-1'!C10+'G-2'!C10</f>
        <v>660</v>
      </c>
      <c r="D10" s="46">
        <f>'G-1'!D10+'G-2'!D10</f>
        <v>103</v>
      </c>
      <c r="E10" s="46">
        <f>'G-1'!E10+'G-2'!E10</f>
        <v>105</v>
      </c>
      <c r="F10" s="6">
        <f t="shared" ref="F10:F22" si="0">B10*0.5+C10*1+D10*2+E10*2.5</f>
        <v>1309</v>
      </c>
      <c r="G10" s="2"/>
      <c r="H10" s="19" t="s">
        <v>4</v>
      </c>
      <c r="I10" s="46">
        <f>'G-1'!I10+'G-2'!I10</f>
        <v>243</v>
      </c>
      <c r="J10" s="46">
        <f>'G-1'!J10+'G-2'!J10</f>
        <v>563</v>
      </c>
      <c r="K10" s="46">
        <f>'G-1'!K10+'G-2'!K10</f>
        <v>59</v>
      </c>
      <c r="L10" s="46">
        <f>'G-1'!L10+'G-2'!L10</f>
        <v>119</v>
      </c>
      <c r="M10" s="6">
        <f t="shared" ref="M10:M22" si="1">I10*0.5+J10*1+K10*2+L10*2.5</f>
        <v>1100</v>
      </c>
      <c r="N10" s="9">
        <f>F20+F21+F22+M10</f>
        <v>4482</v>
      </c>
      <c r="O10" s="19" t="s">
        <v>43</v>
      </c>
      <c r="P10" s="46">
        <f>'G-1'!P10+'G-2'!P10</f>
        <v>327</v>
      </c>
      <c r="Q10" s="46">
        <f>'G-1'!Q10+'G-2'!Q10</f>
        <v>689</v>
      </c>
      <c r="R10" s="46">
        <f>'G-1'!R10+'G-2'!R10</f>
        <v>60</v>
      </c>
      <c r="S10" s="46">
        <f>'G-1'!S10+'G-2'!S10</f>
        <v>108</v>
      </c>
      <c r="T10" s="6">
        <f t="shared" ref="T10:T21" si="2">P10*0.5+Q10*1+R10*2+S10*2.5</f>
        <v>1242.5</v>
      </c>
      <c r="U10" s="10"/>
      <c r="W10" s="1"/>
      <c r="X10" s="1"/>
      <c r="Y10" s="1" t="s">
        <v>65</v>
      </c>
      <c r="Z10" s="49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</f>
        <v>362</v>
      </c>
      <c r="C11" s="46">
        <f>'G-1'!C11+'G-2'!C11</f>
        <v>641</v>
      </c>
      <c r="D11" s="46">
        <f>'G-1'!D11+'G-2'!D11</f>
        <v>94</v>
      </c>
      <c r="E11" s="46">
        <f>'G-1'!E11+'G-2'!E11</f>
        <v>109</v>
      </c>
      <c r="F11" s="6">
        <f t="shared" si="0"/>
        <v>1282.5</v>
      </c>
      <c r="G11" s="2"/>
      <c r="H11" s="19" t="s">
        <v>5</v>
      </c>
      <c r="I11" s="46">
        <f>'G-1'!I11+'G-2'!I11</f>
        <v>260</v>
      </c>
      <c r="J11" s="46">
        <f>'G-1'!J11+'G-2'!J11</f>
        <v>647</v>
      </c>
      <c r="K11" s="46">
        <f>'G-1'!K11+'G-2'!K11</f>
        <v>91</v>
      </c>
      <c r="L11" s="46">
        <f>'G-1'!L11+'G-2'!L11</f>
        <v>120</v>
      </c>
      <c r="M11" s="6">
        <f t="shared" si="1"/>
        <v>1259</v>
      </c>
      <c r="N11" s="9">
        <f>F21+F22+M10+M11</f>
        <v>4671.5</v>
      </c>
      <c r="O11" s="19" t="s">
        <v>44</v>
      </c>
      <c r="P11" s="46">
        <f>'G-1'!P11+'G-2'!P11</f>
        <v>362</v>
      </c>
      <c r="Q11" s="46">
        <f>'G-1'!Q11+'G-2'!Q11</f>
        <v>791</v>
      </c>
      <c r="R11" s="46">
        <f>'G-1'!R11+'G-2'!R11</f>
        <v>59</v>
      </c>
      <c r="S11" s="46">
        <f>'G-1'!S11+'G-2'!S11</f>
        <v>119</v>
      </c>
      <c r="T11" s="6">
        <f t="shared" si="2"/>
        <v>1387.5</v>
      </c>
      <c r="U11" s="2"/>
      <c r="W11" s="1"/>
      <c r="X11" s="1"/>
      <c r="Y11" s="1" t="s">
        <v>66</v>
      </c>
      <c r="Z11" s="49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</f>
        <v>360</v>
      </c>
      <c r="C12" s="46">
        <f>'G-1'!C12+'G-2'!C12</f>
        <v>621</v>
      </c>
      <c r="D12" s="46">
        <f>'G-1'!D12+'G-2'!D12</f>
        <v>105</v>
      </c>
      <c r="E12" s="46">
        <f>'G-1'!E12+'G-2'!E12</f>
        <v>131</v>
      </c>
      <c r="F12" s="6">
        <f t="shared" si="0"/>
        <v>1338.5</v>
      </c>
      <c r="G12" s="2"/>
      <c r="H12" s="19" t="s">
        <v>6</v>
      </c>
      <c r="I12" s="46">
        <f>'G-1'!I12+'G-2'!I12</f>
        <v>263</v>
      </c>
      <c r="J12" s="46">
        <f>'G-1'!J12+'G-2'!J12</f>
        <v>723</v>
      </c>
      <c r="K12" s="46">
        <f>'G-1'!K12+'G-2'!K12</f>
        <v>72</v>
      </c>
      <c r="L12" s="46">
        <f>'G-1'!L12+'G-2'!L12</f>
        <v>120</v>
      </c>
      <c r="M12" s="6">
        <f t="shared" si="1"/>
        <v>1298.5</v>
      </c>
      <c r="N12" s="2">
        <f>F22+M10+M11+M12</f>
        <v>4820.5</v>
      </c>
      <c r="O12" s="19" t="s">
        <v>32</v>
      </c>
      <c r="P12" s="46">
        <f>'G-1'!P12+'G-2'!P12</f>
        <v>405</v>
      </c>
      <c r="Q12" s="46">
        <f>'G-1'!Q12+'G-2'!Q12</f>
        <v>830</v>
      </c>
      <c r="R12" s="46">
        <f>'G-1'!R12+'G-2'!R12</f>
        <v>85</v>
      </c>
      <c r="S12" s="46">
        <f>'G-1'!S12+'G-2'!S12</f>
        <v>131</v>
      </c>
      <c r="T12" s="6">
        <f t="shared" si="2"/>
        <v>1530</v>
      </c>
      <c r="U12" s="2"/>
      <c r="W12" s="1"/>
      <c r="X12" s="1"/>
      <c r="Y12" s="1" t="s">
        <v>78</v>
      </c>
      <c r="Z12" s="49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</f>
        <v>293</v>
      </c>
      <c r="C13" s="46">
        <f>'G-1'!C13+'G-2'!C13</f>
        <v>540</v>
      </c>
      <c r="D13" s="46">
        <f>'G-1'!D13+'G-2'!D13</f>
        <v>83</v>
      </c>
      <c r="E13" s="46">
        <f>'G-1'!E13+'G-2'!E13</f>
        <v>111</v>
      </c>
      <c r="F13" s="6">
        <f t="shared" si="0"/>
        <v>1130</v>
      </c>
      <c r="G13" s="2">
        <f t="shared" ref="G13:G19" si="3">F10+F11+F12+F13</f>
        <v>5060</v>
      </c>
      <c r="H13" s="19" t="s">
        <v>7</v>
      </c>
      <c r="I13" s="46">
        <f>'G-1'!I13+'G-2'!I13</f>
        <v>213</v>
      </c>
      <c r="J13" s="46">
        <f>'G-1'!J13+'G-2'!J13</f>
        <v>668</v>
      </c>
      <c r="K13" s="46">
        <f>'G-1'!K13+'G-2'!K13</f>
        <v>50</v>
      </c>
      <c r="L13" s="46">
        <f>'G-1'!L13+'G-2'!L13</f>
        <v>115</v>
      </c>
      <c r="M13" s="6">
        <f t="shared" si="1"/>
        <v>1162</v>
      </c>
      <c r="N13" s="2">
        <f t="shared" ref="N13:N18" si="4">M10+M11+M12+M13</f>
        <v>4819.5</v>
      </c>
      <c r="O13" s="19" t="s">
        <v>33</v>
      </c>
      <c r="P13" s="46">
        <f>'G-1'!P13+'G-2'!P13</f>
        <v>290</v>
      </c>
      <c r="Q13" s="46">
        <f>'G-1'!Q13+'G-2'!Q13</f>
        <v>764</v>
      </c>
      <c r="R13" s="46">
        <f>'G-1'!R13+'G-2'!R13</f>
        <v>69</v>
      </c>
      <c r="S13" s="46">
        <f>'G-1'!S13+'G-2'!S13</f>
        <v>116</v>
      </c>
      <c r="T13" s="6">
        <f t="shared" si="2"/>
        <v>1337</v>
      </c>
      <c r="U13" s="2">
        <f t="shared" ref="U13:U21" si="5">T10+T11+T12+T13</f>
        <v>5497</v>
      </c>
      <c r="W13" s="1" t="s">
        <v>82</v>
      </c>
      <c r="X13" s="49">
        <v>2015.5</v>
      </c>
      <c r="Y13" s="1" t="s">
        <v>83</v>
      </c>
      <c r="Z13" s="49">
        <v>1769</v>
      </c>
      <c r="AA13" s="1" t="s">
        <v>75</v>
      </c>
      <c r="AB13" s="49">
        <v>0</v>
      </c>
    </row>
    <row r="14" spans="1:28" ht="24" customHeight="1" x14ac:dyDescent="0.2">
      <c r="A14" s="18" t="s">
        <v>21</v>
      </c>
      <c r="B14" s="46">
        <f>'G-1'!B14+'G-2'!B14</f>
        <v>305</v>
      </c>
      <c r="C14" s="46">
        <f>'G-1'!C14+'G-2'!C14</f>
        <v>612</v>
      </c>
      <c r="D14" s="46">
        <f>'G-1'!D14+'G-2'!D14</f>
        <v>84</v>
      </c>
      <c r="E14" s="46">
        <f>'G-1'!E14+'G-2'!E14</f>
        <v>108</v>
      </c>
      <c r="F14" s="6">
        <f t="shared" si="0"/>
        <v>1202.5</v>
      </c>
      <c r="G14" s="2">
        <f t="shared" si="3"/>
        <v>4953.5</v>
      </c>
      <c r="H14" s="19" t="s">
        <v>9</v>
      </c>
      <c r="I14" s="46">
        <f>'G-1'!I14+'G-2'!I14</f>
        <v>232</v>
      </c>
      <c r="J14" s="46">
        <f>'G-1'!J14+'G-2'!J14</f>
        <v>651</v>
      </c>
      <c r="K14" s="46">
        <f>'G-1'!K14+'G-2'!K14</f>
        <v>59</v>
      </c>
      <c r="L14" s="46">
        <f>'G-1'!L14+'G-2'!L14</f>
        <v>94</v>
      </c>
      <c r="M14" s="6">
        <f t="shared" si="1"/>
        <v>1120</v>
      </c>
      <c r="N14" s="2">
        <f t="shared" si="4"/>
        <v>4839.5</v>
      </c>
      <c r="O14" s="19" t="s">
        <v>29</v>
      </c>
      <c r="P14" s="46">
        <f>'G-1'!P14+'G-2'!P14</f>
        <v>457</v>
      </c>
      <c r="Q14" s="46">
        <f>'G-1'!Q14+'G-2'!Q14</f>
        <v>850</v>
      </c>
      <c r="R14" s="46">
        <f>'G-1'!R14+'G-2'!R14</f>
        <v>77</v>
      </c>
      <c r="S14" s="46">
        <f>'G-1'!S14+'G-2'!S14</f>
        <v>124</v>
      </c>
      <c r="T14" s="6">
        <f t="shared" si="2"/>
        <v>1542.5</v>
      </c>
      <c r="U14" s="2">
        <f t="shared" si="5"/>
        <v>5797</v>
      </c>
      <c r="W14" s="1" t="s">
        <v>87</v>
      </c>
      <c r="X14" s="49">
        <v>2044.5</v>
      </c>
      <c r="Y14" s="1" t="s">
        <v>73</v>
      </c>
      <c r="Z14" s="49">
        <v>1803.5</v>
      </c>
      <c r="AA14" s="1" t="s">
        <v>76</v>
      </c>
      <c r="AB14" s="49">
        <v>0</v>
      </c>
    </row>
    <row r="15" spans="1:28" ht="24" customHeight="1" x14ac:dyDescent="0.2">
      <c r="A15" s="18" t="s">
        <v>23</v>
      </c>
      <c r="B15" s="46">
        <f>'G-1'!B15+'G-2'!B15</f>
        <v>287</v>
      </c>
      <c r="C15" s="46">
        <f>'G-1'!C15+'G-2'!C15</f>
        <v>594</v>
      </c>
      <c r="D15" s="46">
        <f>'G-1'!D15+'G-2'!D15</f>
        <v>94</v>
      </c>
      <c r="E15" s="46">
        <f>'G-1'!E15+'G-2'!E15</f>
        <v>123</v>
      </c>
      <c r="F15" s="6">
        <f t="shared" si="0"/>
        <v>1233</v>
      </c>
      <c r="G15" s="2">
        <f t="shared" si="3"/>
        <v>4904</v>
      </c>
      <c r="H15" s="19" t="s">
        <v>12</v>
      </c>
      <c r="I15" s="46">
        <f>'G-1'!I15+'G-2'!I15</f>
        <v>246</v>
      </c>
      <c r="J15" s="46">
        <f>'G-1'!J15+'G-2'!J15</f>
        <v>629</v>
      </c>
      <c r="K15" s="46">
        <f>'G-1'!K15+'G-2'!K15</f>
        <v>60</v>
      </c>
      <c r="L15" s="46">
        <f>'G-1'!L15+'G-2'!L15</f>
        <v>86</v>
      </c>
      <c r="M15" s="6">
        <f t="shared" si="1"/>
        <v>1087</v>
      </c>
      <c r="N15" s="2">
        <f t="shared" si="4"/>
        <v>4667.5</v>
      </c>
      <c r="O15" s="18" t="s">
        <v>30</v>
      </c>
      <c r="P15" s="46">
        <f>'G-1'!P15+'G-2'!P15</f>
        <v>477</v>
      </c>
      <c r="Q15" s="46">
        <f>'G-1'!Q15+'G-2'!Q15</f>
        <v>869</v>
      </c>
      <c r="R15" s="46">
        <f>'G-1'!R15+'G-2'!R15</f>
        <v>75</v>
      </c>
      <c r="S15" s="46">
        <f>'G-1'!S15+'G-2'!S15</f>
        <v>103</v>
      </c>
      <c r="T15" s="6">
        <f t="shared" si="2"/>
        <v>1515</v>
      </c>
      <c r="U15" s="2">
        <f t="shared" si="5"/>
        <v>5924.5</v>
      </c>
      <c r="W15" s="1" t="s">
        <v>85</v>
      </c>
      <c r="X15" s="49">
        <v>2047</v>
      </c>
      <c r="Y15" s="1" t="s">
        <v>62</v>
      </c>
      <c r="Z15" s="49">
        <v>1810.5</v>
      </c>
      <c r="AA15" s="1" t="s">
        <v>79</v>
      </c>
      <c r="AB15" s="49">
        <v>0</v>
      </c>
    </row>
    <row r="16" spans="1:28" ht="24" customHeight="1" x14ac:dyDescent="0.2">
      <c r="A16" s="18" t="s">
        <v>39</v>
      </c>
      <c r="B16" s="46">
        <f>'G-1'!B16+'G-2'!B16</f>
        <v>310</v>
      </c>
      <c r="C16" s="46">
        <f>'G-1'!C16+'G-2'!C16</f>
        <v>535</v>
      </c>
      <c r="D16" s="46">
        <f>'G-1'!D16+'G-2'!D16</f>
        <v>76</v>
      </c>
      <c r="E16" s="46">
        <f>'G-1'!E16+'G-2'!E16</f>
        <v>98</v>
      </c>
      <c r="F16" s="6">
        <f t="shared" si="0"/>
        <v>1087</v>
      </c>
      <c r="G16" s="2">
        <f t="shared" si="3"/>
        <v>4652.5</v>
      </c>
      <c r="H16" s="19" t="s">
        <v>15</v>
      </c>
      <c r="I16" s="46">
        <f>'G-1'!I16+'G-2'!I16</f>
        <v>250</v>
      </c>
      <c r="J16" s="46">
        <f>'G-1'!J16+'G-2'!J16</f>
        <v>626</v>
      </c>
      <c r="K16" s="46">
        <f>'G-1'!K16+'G-2'!K16</f>
        <v>64</v>
      </c>
      <c r="L16" s="46">
        <f>'G-1'!L16+'G-2'!L16</f>
        <v>89</v>
      </c>
      <c r="M16" s="6">
        <f t="shared" si="1"/>
        <v>1101.5</v>
      </c>
      <c r="N16" s="2">
        <f t="shared" si="4"/>
        <v>4470.5</v>
      </c>
      <c r="O16" s="19" t="s">
        <v>8</v>
      </c>
      <c r="P16" s="46">
        <f>'G-1'!P16+'G-2'!P16</f>
        <v>685</v>
      </c>
      <c r="Q16" s="46">
        <f>'G-1'!Q16+'G-2'!Q16</f>
        <v>952</v>
      </c>
      <c r="R16" s="46">
        <f>'G-1'!R16+'G-2'!R16</f>
        <v>74</v>
      </c>
      <c r="S16" s="46">
        <f>'G-1'!S16+'G-2'!S16</f>
        <v>97</v>
      </c>
      <c r="T16" s="6">
        <f t="shared" si="2"/>
        <v>1685</v>
      </c>
      <c r="U16" s="2">
        <f t="shared" si="5"/>
        <v>6079.5</v>
      </c>
      <c r="W16" s="1" t="s">
        <v>80</v>
      </c>
      <c r="X16" s="49">
        <v>2067.5</v>
      </c>
      <c r="Y16" s="1" t="s">
        <v>74</v>
      </c>
      <c r="Z16" s="49">
        <v>1832</v>
      </c>
      <c r="AA16" s="1" t="s">
        <v>81</v>
      </c>
      <c r="AB16" s="49">
        <v>0</v>
      </c>
    </row>
    <row r="17" spans="1:28" ht="24" customHeight="1" x14ac:dyDescent="0.2">
      <c r="A17" s="18" t="s">
        <v>40</v>
      </c>
      <c r="B17" s="46">
        <f>'G-1'!B17+'G-2'!B17</f>
        <v>273</v>
      </c>
      <c r="C17" s="46">
        <f>'G-1'!C17+'G-2'!C17</f>
        <v>580</v>
      </c>
      <c r="D17" s="46">
        <f>'G-1'!D17+'G-2'!D17</f>
        <v>68</v>
      </c>
      <c r="E17" s="46">
        <f>'G-1'!E17+'G-2'!E17</f>
        <v>117</v>
      </c>
      <c r="F17" s="6">
        <f t="shared" si="0"/>
        <v>1145</v>
      </c>
      <c r="G17" s="2">
        <f t="shared" si="3"/>
        <v>4667.5</v>
      </c>
      <c r="H17" s="19" t="s">
        <v>18</v>
      </c>
      <c r="I17" s="46">
        <f>'G-1'!I17+'G-2'!I17</f>
        <v>236</v>
      </c>
      <c r="J17" s="46">
        <f>'G-1'!J17+'G-2'!J17</f>
        <v>639</v>
      </c>
      <c r="K17" s="46">
        <f>'G-1'!K17+'G-2'!K17</f>
        <v>69</v>
      </c>
      <c r="L17" s="46">
        <f>'G-1'!L17+'G-2'!L17</f>
        <v>96</v>
      </c>
      <c r="M17" s="6">
        <f t="shared" si="1"/>
        <v>1135</v>
      </c>
      <c r="N17" s="2">
        <f t="shared" si="4"/>
        <v>4443.5</v>
      </c>
      <c r="O17" s="19" t="s">
        <v>10</v>
      </c>
      <c r="P17" s="46">
        <f>'G-1'!P17+'G-2'!P17</f>
        <v>565</v>
      </c>
      <c r="Q17" s="46">
        <f>'G-1'!Q17+'G-2'!Q17</f>
        <v>972</v>
      </c>
      <c r="R17" s="46">
        <f>'G-1'!R17+'G-2'!R17</f>
        <v>81</v>
      </c>
      <c r="S17" s="46">
        <f>'G-1'!S17+'G-2'!S17</f>
        <v>72</v>
      </c>
      <c r="T17" s="6">
        <f t="shared" si="2"/>
        <v>1596.5</v>
      </c>
      <c r="U17" s="2">
        <f t="shared" si="5"/>
        <v>6339</v>
      </c>
      <c r="W17" s="1" t="s">
        <v>77</v>
      </c>
      <c r="X17" s="49">
        <v>2079.5</v>
      </c>
      <c r="Y17" s="1" t="s">
        <v>72</v>
      </c>
      <c r="Z17" s="49">
        <v>1838.5</v>
      </c>
      <c r="AA17" s="1" t="s">
        <v>84</v>
      </c>
      <c r="AB17" s="49">
        <v>0</v>
      </c>
    </row>
    <row r="18" spans="1:28" ht="24" customHeight="1" x14ac:dyDescent="0.2">
      <c r="A18" s="18" t="s">
        <v>41</v>
      </c>
      <c r="B18" s="46">
        <f>'G-1'!B18+'G-2'!B18</f>
        <v>253</v>
      </c>
      <c r="C18" s="46">
        <f>'G-1'!C18+'G-2'!C18</f>
        <v>634</v>
      </c>
      <c r="D18" s="46">
        <f>'G-1'!D18+'G-2'!D18</f>
        <v>69</v>
      </c>
      <c r="E18" s="46">
        <f>'G-1'!E18+'G-2'!E18</f>
        <v>102</v>
      </c>
      <c r="F18" s="6">
        <f t="shared" si="0"/>
        <v>1153.5</v>
      </c>
      <c r="G18" s="2">
        <f t="shared" si="3"/>
        <v>4618.5</v>
      </c>
      <c r="H18" s="19" t="s">
        <v>20</v>
      </c>
      <c r="I18" s="46">
        <f>'G-1'!I18+'G-2'!I18</f>
        <v>245</v>
      </c>
      <c r="J18" s="46">
        <f>'G-1'!J18+'G-2'!J18</f>
        <v>627</v>
      </c>
      <c r="K18" s="46">
        <f>'G-1'!K18+'G-2'!K18</f>
        <v>78</v>
      </c>
      <c r="L18" s="46">
        <f>'G-1'!L18+'G-2'!L18</f>
        <v>99</v>
      </c>
      <c r="M18" s="6">
        <f t="shared" si="1"/>
        <v>1153</v>
      </c>
      <c r="N18" s="2">
        <f t="shared" si="4"/>
        <v>4476.5</v>
      </c>
      <c r="O18" s="19" t="s">
        <v>13</v>
      </c>
      <c r="P18" s="46">
        <f>'G-1'!P18+'G-2'!P18</f>
        <v>546</v>
      </c>
      <c r="Q18" s="46">
        <f>'G-1'!Q18+'G-2'!Q18</f>
        <v>908</v>
      </c>
      <c r="R18" s="46">
        <f>'G-1'!R18+'G-2'!R18</f>
        <v>82</v>
      </c>
      <c r="S18" s="46">
        <f>'G-1'!S18+'G-2'!S18</f>
        <v>66</v>
      </c>
      <c r="T18" s="6">
        <f t="shared" si="2"/>
        <v>1510</v>
      </c>
      <c r="U18" s="2">
        <f t="shared" si="5"/>
        <v>6306.5</v>
      </c>
      <c r="W18" s="1" t="s">
        <v>64</v>
      </c>
      <c r="X18" s="49">
        <v>2112.5</v>
      </c>
      <c r="Y18" s="1" t="s">
        <v>88</v>
      </c>
      <c r="Z18" s="49">
        <v>1862.5</v>
      </c>
      <c r="AA18" s="1" t="s">
        <v>67</v>
      </c>
      <c r="AB18" s="49">
        <v>0</v>
      </c>
    </row>
    <row r="19" spans="1:28" ht="24" customHeight="1" thickBot="1" x14ac:dyDescent="0.25">
      <c r="A19" s="21" t="s">
        <v>42</v>
      </c>
      <c r="B19" s="47">
        <f>'G-1'!B19+'G-2'!B19</f>
        <v>256</v>
      </c>
      <c r="C19" s="47">
        <f>'G-1'!C19+'G-2'!C19</f>
        <v>623</v>
      </c>
      <c r="D19" s="47">
        <f>'G-1'!D19+'G-2'!D19</f>
        <v>78</v>
      </c>
      <c r="E19" s="47">
        <f>'G-1'!E19+'G-2'!E19</f>
        <v>84</v>
      </c>
      <c r="F19" s="7">
        <f t="shared" si="0"/>
        <v>1117</v>
      </c>
      <c r="G19" s="3">
        <f t="shared" si="3"/>
        <v>4502.5</v>
      </c>
      <c r="H19" s="20" t="s">
        <v>22</v>
      </c>
      <c r="I19" s="46">
        <f>'G-1'!I19+'G-2'!I19</f>
        <v>285</v>
      </c>
      <c r="J19" s="46">
        <f>'G-1'!J19+'G-2'!J19</f>
        <v>679</v>
      </c>
      <c r="K19" s="46">
        <f>'G-1'!K19+'G-2'!K19</f>
        <v>75</v>
      </c>
      <c r="L19" s="46">
        <f>'G-1'!L19+'G-2'!L19</f>
        <v>120</v>
      </c>
      <c r="M19" s="6">
        <f t="shared" si="1"/>
        <v>1271.5</v>
      </c>
      <c r="N19" s="2">
        <f>M16+M17+M18+M19</f>
        <v>4661</v>
      </c>
      <c r="O19" s="19" t="s">
        <v>16</v>
      </c>
      <c r="P19" s="46">
        <f>'G-1'!P19+'G-2'!P19</f>
        <v>428</v>
      </c>
      <c r="Q19" s="46">
        <f>'G-1'!Q19+'G-2'!Q19</f>
        <v>787</v>
      </c>
      <c r="R19" s="46">
        <f>'G-1'!R19+'G-2'!R19</f>
        <v>62</v>
      </c>
      <c r="S19" s="46">
        <f>'G-1'!S19+'G-2'!S19</f>
        <v>51</v>
      </c>
      <c r="T19" s="6">
        <f t="shared" si="2"/>
        <v>1252.5</v>
      </c>
      <c r="U19" s="2">
        <f t="shared" si="5"/>
        <v>6044</v>
      </c>
      <c r="W19" s="1" t="s">
        <v>63</v>
      </c>
      <c r="X19" s="49">
        <v>2147.5</v>
      </c>
      <c r="Y19" s="1" t="s">
        <v>86</v>
      </c>
      <c r="Z19" s="49">
        <v>1876.5</v>
      </c>
      <c r="AA19" s="1" t="s">
        <v>89</v>
      </c>
      <c r="AB19" s="49">
        <v>0</v>
      </c>
    </row>
    <row r="20" spans="1:28" ht="24" customHeight="1" x14ac:dyDescent="0.2">
      <c r="A20" s="19" t="s">
        <v>27</v>
      </c>
      <c r="B20" s="45">
        <f>'G-1'!B20+'G-2'!B20</f>
        <v>239</v>
      </c>
      <c r="C20" s="45">
        <f>'G-1'!C20+'G-2'!C20</f>
        <v>572</v>
      </c>
      <c r="D20" s="45">
        <f>'G-1'!D20+'G-2'!D20</f>
        <v>69</v>
      </c>
      <c r="E20" s="45">
        <f>'G-1'!E20+'G-2'!E20</f>
        <v>96</v>
      </c>
      <c r="F20" s="8">
        <f t="shared" si="0"/>
        <v>1069.5</v>
      </c>
      <c r="G20" s="35"/>
      <c r="H20" s="19" t="s">
        <v>24</v>
      </c>
      <c r="I20" s="46">
        <f>'G-1'!I20+'G-2'!I20</f>
        <v>285</v>
      </c>
      <c r="J20" s="46">
        <f>'G-1'!J20+'G-2'!J20</f>
        <v>712</v>
      </c>
      <c r="K20" s="46">
        <f>'G-1'!K20+'G-2'!K20</f>
        <v>62</v>
      </c>
      <c r="L20" s="46">
        <f>'G-1'!L20+'G-2'!L20</f>
        <v>106</v>
      </c>
      <c r="M20" s="8">
        <f t="shared" si="1"/>
        <v>1243.5</v>
      </c>
      <c r="N20" s="2">
        <f>M17+M18+M19+M20</f>
        <v>4803</v>
      </c>
      <c r="O20" s="19" t="s">
        <v>45</v>
      </c>
      <c r="P20" s="46">
        <f>'G-1'!P20+'G-2'!P20</f>
        <v>433</v>
      </c>
      <c r="Q20" s="46">
        <f>'G-1'!Q20+'G-2'!Q20</f>
        <v>766</v>
      </c>
      <c r="R20" s="46">
        <f>'G-1'!R20+'G-2'!R20</f>
        <v>67</v>
      </c>
      <c r="S20" s="46">
        <f>'G-1'!S20+'G-2'!S20</f>
        <v>58</v>
      </c>
      <c r="T20" s="8">
        <f t="shared" si="2"/>
        <v>1261.5</v>
      </c>
      <c r="U20" s="2">
        <f t="shared" si="5"/>
        <v>5620.5</v>
      </c>
      <c r="W20" s="1"/>
      <c r="X20" s="1"/>
      <c r="Y20" s="1" t="s">
        <v>90</v>
      </c>
      <c r="Z20" s="49">
        <v>1888.5</v>
      </c>
      <c r="AA20" s="1" t="s">
        <v>68</v>
      </c>
      <c r="AB20" s="49">
        <v>0</v>
      </c>
    </row>
    <row r="21" spans="1:28" ht="24" customHeight="1" thickBot="1" x14ac:dyDescent="0.25">
      <c r="A21" s="19" t="s">
        <v>28</v>
      </c>
      <c r="B21" s="46">
        <f>'G-1'!B21+'G-2'!B21</f>
        <v>285</v>
      </c>
      <c r="C21" s="46">
        <f>'G-1'!C21+'G-2'!C21</f>
        <v>571</v>
      </c>
      <c r="D21" s="46">
        <f>'G-1'!D21+'G-2'!D21</f>
        <v>88</v>
      </c>
      <c r="E21" s="46">
        <f>'G-1'!E21+'G-2'!E21</f>
        <v>104</v>
      </c>
      <c r="F21" s="6">
        <f t="shared" si="0"/>
        <v>1149.5</v>
      </c>
      <c r="G21" s="36"/>
      <c r="H21" s="20" t="s">
        <v>25</v>
      </c>
      <c r="I21" s="46">
        <f>'G-1'!I21+'G-2'!I21</f>
        <v>313</v>
      </c>
      <c r="J21" s="46">
        <f>'G-1'!J21+'G-2'!J21</f>
        <v>807</v>
      </c>
      <c r="K21" s="46">
        <f>'G-1'!K21+'G-2'!K21</f>
        <v>70</v>
      </c>
      <c r="L21" s="46">
        <f>'G-1'!L21+'G-2'!L21</f>
        <v>121</v>
      </c>
      <c r="M21" s="6">
        <f t="shared" si="1"/>
        <v>1406</v>
      </c>
      <c r="N21" s="2">
        <f>M18+M19+M20+M21</f>
        <v>5074</v>
      </c>
      <c r="O21" s="21" t="s">
        <v>46</v>
      </c>
      <c r="P21" s="47">
        <f>'G-1'!P21+'G-2'!P21</f>
        <v>462</v>
      </c>
      <c r="Q21" s="47">
        <f>'G-1'!Q21+'G-2'!Q21</f>
        <v>746</v>
      </c>
      <c r="R21" s="47">
        <f>'G-1'!R21+'G-2'!R21</f>
        <v>72</v>
      </c>
      <c r="S21" s="47">
        <f>'G-1'!S21+'G-2'!S21</f>
        <v>55</v>
      </c>
      <c r="T21" s="7">
        <f t="shared" si="2"/>
        <v>1258.5</v>
      </c>
      <c r="U21" s="3">
        <f t="shared" si="5"/>
        <v>5282.5</v>
      </c>
      <c r="W21" s="1"/>
      <c r="X21" s="1"/>
      <c r="Y21" s="1" t="s">
        <v>69</v>
      </c>
      <c r="Z21" s="49">
        <v>1896</v>
      </c>
      <c r="AA21" s="1" t="s">
        <v>70</v>
      </c>
      <c r="AB21" s="49">
        <v>0</v>
      </c>
    </row>
    <row r="22" spans="1:28" ht="24" customHeight="1" thickBot="1" x14ac:dyDescent="0.25">
      <c r="A22" s="19" t="s">
        <v>1</v>
      </c>
      <c r="B22" s="46">
        <f>'G-1'!B22+'G-2'!B22</f>
        <v>267</v>
      </c>
      <c r="C22" s="46">
        <f>'G-1'!C22+'G-2'!C22</f>
        <v>629</v>
      </c>
      <c r="D22" s="46">
        <f>'G-1'!D22+'G-2'!D22</f>
        <v>69</v>
      </c>
      <c r="E22" s="46">
        <f>'G-1'!E22+'G-2'!E22</f>
        <v>105</v>
      </c>
      <c r="F22" s="6">
        <f t="shared" si="0"/>
        <v>1163</v>
      </c>
      <c r="G22" s="2"/>
      <c r="H22" s="21" t="s">
        <v>26</v>
      </c>
      <c r="I22" s="46">
        <f>'G-1'!I22+'G-2'!I22</f>
        <v>266</v>
      </c>
      <c r="J22" s="46">
        <f>'G-1'!J22+'G-2'!J22</f>
        <v>688</v>
      </c>
      <c r="K22" s="46">
        <f>'G-1'!K22+'G-2'!K22</f>
        <v>68</v>
      </c>
      <c r="L22" s="46">
        <f>'G-1'!L22+'G-2'!L22</f>
        <v>137</v>
      </c>
      <c r="M22" s="6">
        <f t="shared" si="1"/>
        <v>1299.5</v>
      </c>
      <c r="N22" s="3">
        <f>M19+M20+M21+M22</f>
        <v>5220.5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49">
        <v>1946</v>
      </c>
      <c r="AA22" s="1"/>
      <c r="AB22" s="49"/>
    </row>
    <row r="23" spans="1:28" ht="13.5" customHeight="1" x14ac:dyDescent="0.2">
      <c r="A23" s="59" t="s">
        <v>47</v>
      </c>
      <c r="B23" s="60"/>
      <c r="C23" s="63" t="s">
        <v>50</v>
      </c>
      <c r="D23" s="64"/>
      <c r="E23" s="64"/>
      <c r="F23" s="65"/>
      <c r="G23" s="51">
        <f>MAX(G13:G19)</f>
        <v>5060</v>
      </c>
      <c r="H23" s="72" t="s">
        <v>48</v>
      </c>
      <c r="I23" s="73"/>
      <c r="J23" s="74" t="s">
        <v>50</v>
      </c>
      <c r="K23" s="75"/>
      <c r="L23" s="75"/>
      <c r="M23" s="76"/>
      <c r="N23" s="52">
        <f>MAX(N10:N22)</f>
        <v>5220.5</v>
      </c>
      <c r="O23" s="59" t="s">
        <v>49</v>
      </c>
      <c r="P23" s="60"/>
      <c r="Q23" s="63" t="s">
        <v>50</v>
      </c>
      <c r="R23" s="64"/>
      <c r="S23" s="64"/>
      <c r="T23" s="65"/>
      <c r="U23" s="51">
        <f>MAX(U13:U21)</f>
        <v>6339</v>
      </c>
      <c r="W23" s="1"/>
      <c r="X23" s="1"/>
      <c r="Y23" s="1"/>
      <c r="Z23" s="1"/>
      <c r="AA23" s="1"/>
      <c r="AB23" s="1"/>
    </row>
    <row r="24" spans="1:28" ht="13.5" customHeight="1" x14ac:dyDescent="0.2">
      <c r="A24" s="61"/>
      <c r="B24" s="62"/>
      <c r="C24" s="50" t="s">
        <v>71</v>
      </c>
      <c r="D24" s="53"/>
      <c r="E24" s="53"/>
      <c r="F24" s="54" t="s">
        <v>63</v>
      </c>
      <c r="G24" s="55"/>
      <c r="H24" s="61"/>
      <c r="I24" s="62"/>
      <c r="J24" s="50" t="s">
        <v>71</v>
      </c>
      <c r="K24" s="53"/>
      <c r="L24" s="53"/>
      <c r="M24" s="54" t="s">
        <v>91</v>
      </c>
      <c r="N24" s="55"/>
      <c r="O24" s="61"/>
      <c r="P24" s="62"/>
      <c r="Q24" s="50" t="s">
        <v>71</v>
      </c>
      <c r="R24" s="53"/>
      <c r="S24" s="53"/>
      <c r="T24" s="54" t="s">
        <v>84</v>
      </c>
      <c r="U24" s="55"/>
      <c r="W24" s="1"/>
      <c r="X24" s="1"/>
      <c r="Y24" s="56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68" t="s">
        <v>51</v>
      </c>
      <c r="B26" s="68"/>
      <c r="C26" s="68"/>
      <c r="D26" s="68"/>
      <c r="E26" s="6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G-1</vt:lpstr>
      <vt:lpstr>G-2</vt:lpstr>
      <vt:lpstr>G-Totales</vt:lpstr>
      <vt:lpstr>'G-1'!Área_de_impresión</vt:lpstr>
      <vt:lpstr>'G-2'!Área_de_impresión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2009-04-23T22:09:14Z</cp:lastPrinted>
  <dcterms:created xsi:type="dcterms:W3CDTF">1998-04-02T13:38:56Z</dcterms:created>
  <dcterms:modified xsi:type="dcterms:W3CDTF">2017-11-09T15:28:29Z</dcterms:modified>
</cp:coreProperties>
</file>